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120" yWindow="60" windowWidth="19440" windowHeight="11760"/>
  </bookViews>
  <sheets>
    <sheet name="УП " sheetId="4" r:id="rId1"/>
  </sheets>
  <calcPr calcId="124519"/>
</workbook>
</file>

<file path=xl/calcChain.xml><?xml version="1.0" encoding="utf-8"?>
<calcChain xmlns="http://schemas.openxmlformats.org/spreadsheetml/2006/main">
  <c r="P68" i="4"/>
  <c r="R68"/>
  <c r="Q68"/>
  <c r="G66"/>
  <c r="H65"/>
  <c r="G65"/>
  <c r="H64"/>
  <c r="G64"/>
  <c r="H63"/>
  <c r="G63"/>
  <c r="N62"/>
  <c r="M62"/>
  <c r="L62"/>
  <c r="K62"/>
  <c r="K61" s="1"/>
  <c r="J62"/>
  <c r="I62"/>
  <c r="N61"/>
  <c r="L61"/>
  <c r="J61"/>
  <c r="H59"/>
  <c r="G59"/>
  <c r="N58"/>
  <c r="M58"/>
  <c r="L58"/>
  <c r="K58"/>
  <c r="K57" s="1"/>
  <c r="J58"/>
  <c r="J57" s="1"/>
  <c r="I58"/>
  <c r="H58"/>
  <c r="G58"/>
  <c r="N57"/>
  <c r="G56"/>
  <c r="H55"/>
  <c r="G55"/>
  <c r="H54"/>
  <c r="G54"/>
  <c r="H53"/>
  <c r="G53"/>
  <c r="N52"/>
  <c r="M52"/>
  <c r="L52"/>
  <c r="K52"/>
  <c r="J52"/>
  <c r="I52"/>
  <c r="G50"/>
  <c r="H49"/>
  <c r="G49"/>
  <c r="H48"/>
  <c r="G48"/>
  <c r="G46" s="1"/>
  <c r="H47"/>
  <c r="G47"/>
  <c r="N46"/>
  <c r="M46"/>
  <c r="L46"/>
  <c r="K46"/>
  <c r="J46"/>
  <c r="I46"/>
  <c r="H46"/>
  <c r="G45"/>
  <c r="H44"/>
  <c r="G44"/>
  <c r="H43"/>
  <c r="H41" s="1"/>
  <c r="G43"/>
  <c r="H42"/>
  <c r="G42"/>
  <c r="N41"/>
  <c r="M41"/>
  <c r="L41"/>
  <c r="L40" s="1"/>
  <c r="L30" s="1"/>
  <c r="L6" s="1"/>
  <c r="K41"/>
  <c r="J41"/>
  <c r="I41"/>
  <c r="G41"/>
  <c r="H38"/>
  <c r="G38"/>
  <c r="H37"/>
  <c r="G37"/>
  <c r="H36"/>
  <c r="G36"/>
  <c r="H35"/>
  <c r="G35"/>
  <c r="H34"/>
  <c r="G34"/>
  <c r="H33"/>
  <c r="G33"/>
  <c r="G31" s="1"/>
  <c r="H32"/>
  <c r="G32"/>
  <c r="N31"/>
  <c r="M31"/>
  <c r="L31"/>
  <c r="K31"/>
  <c r="J31"/>
  <c r="I31"/>
  <c r="H29"/>
  <c r="G29"/>
  <c r="H28"/>
  <c r="G28"/>
  <c r="H27"/>
  <c r="G27"/>
  <c r="H26"/>
  <c r="G26"/>
  <c r="H25"/>
  <c r="G25"/>
  <c r="H24"/>
  <c r="G24"/>
  <c r="N23"/>
  <c r="M23"/>
  <c r="L23"/>
  <c r="K23"/>
  <c r="J23"/>
  <c r="I23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N7"/>
  <c r="M7"/>
  <c r="L7"/>
  <c r="K7"/>
  <c r="J7"/>
  <c r="I7"/>
  <c r="U82" l="1"/>
  <c r="U87" s="1"/>
  <c r="O68"/>
  <c r="H7"/>
  <c r="H31"/>
  <c r="G62"/>
  <c r="G57" s="1"/>
  <c r="G23"/>
  <c r="H62"/>
  <c r="H61" s="1"/>
  <c r="I57"/>
  <c r="M57"/>
  <c r="H23"/>
  <c r="K40"/>
  <c r="K30" s="1"/>
  <c r="J40"/>
  <c r="J30" s="1"/>
  <c r="J6" s="1"/>
  <c r="J68" s="1"/>
  <c r="N40"/>
  <c r="N30" s="1"/>
  <c r="N6" s="1"/>
  <c r="N68" s="1"/>
  <c r="H52"/>
  <c r="H40" s="1"/>
  <c r="L57"/>
  <c r="L68" s="1"/>
  <c r="G52"/>
  <c r="G40" s="1"/>
  <c r="G30" s="1"/>
  <c r="I40"/>
  <c r="I30" s="1"/>
  <c r="I6" s="1"/>
  <c r="I68" s="1"/>
  <c r="M40"/>
  <c r="M30" s="1"/>
  <c r="M6" s="1"/>
  <c r="M68" s="1"/>
  <c r="I61"/>
  <c r="M61"/>
  <c r="G61"/>
  <c r="K6"/>
  <c r="K68" s="1"/>
  <c r="H30"/>
  <c r="AG6"/>
  <c r="G7" s="1"/>
  <c r="H6" l="1"/>
  <c r="H68" s="1"/>
  <c r="H57"/>
  <c r="G6"/>
  <c r="G68" s="1"/>
</calcChain>
</file>

<file path=xl/sharedStrings.xml><?xml version="1.0" encoding="utf-8"?>
<sst xmlns="http://schemas.openxmlformats.org/spreadsheetml/2006/main" count="159" uniqueCount="122">
  <si>
    <t>Индекс</t>
  </si>
  <si>
    <t>Наименование</t>
  </si>
  <si>
    <t>Объем образовательной программы в академических часах</t>
  </si>
  <si>
    <t>Теоретические занятия</t>
  </si>
  <si>
    <t>Лабораторные и практические занятия</t>
  </si>
  <si>
    <t xml:space="preserve"> Курсовой проект (работа)</t>
  </si>
  <si>
    <t>Практика</t>
  </si>
  <si>
    <t>Самостоятельная работа</t>
  </si>
  <si>
    <t>Промежуточная аттестация</t>
  </si>
  <si>
    <t>Обязательная часть образовательной программы</t>
  </si>
  <si>
    <t>Блок ООД</t>
  </si>
  <si>
    <t>ООД.01</t>
  </si>
  <si>
    <t>Русский язык</t>
  </si>
  <si>
    <t>ООД.02</t>
  </si>
  <si>
    <t>Литература</t>
  </si>
  <si>
    <t>ООД.03</t>
  </si>
  <si>
    <t>ООД.04</t>
  </si>
  <si>
    <t>ООД.05</t>
  </si>
  <si>
    <t>ООД.06</t>
  </si>
  <si>
    <t>Физическая культура</t>
  </si>
  <si>
    <t>ООД.07</t>
  </si>
  <si>
    <t>Основы безопасности жизнедеятельности</t>
  </si>
  <si>
    <t>ООД.08</t>
  </si>
  <si>
    <t>ООД.09</t>
  </si>
  <si>
    <t>ООД.10</t>
  </si>
  <si>
    <t>ООД.11</t>
  </si>
  <si>
    <t>ООД.12</t>
  </si>
  <si>
    <t>ПА</t>
  </si>
  <si>
    <t>Иностранный язык в профессиональной деятельности</t>
  </si>
  <si>
    <t>ОПБ</t>
  </si>
  <si>
    <t>Обязательный профессиональный блок</t>
  </si>
  <si>
    <t>Общепрофессиональный цикл</t>
  </si>
  <si>
    <t>ОП.01</t>
  </si>
  <si>
    <t>ОП.02</t>
  </si>
  <si>
    <t>ОП.03</t>
  </si>
  <si>
    <t>ОП.04</t>
  </si>
  <si>
    <t>Профессиональный цикл</t>
  </si>
  <si>
    <t>ПМ.01</t>
  </si>
  <si>
    <t>МДК.01.01</t>
  </si>
  <si>
    <t>УП.01</t>
  </si>
  <si>
    <t>ПП.01</t>
  </si>
  <si>
    <t>ДПБ 1</t>
  </si>
  <si>
    <t>ГИА.00</t>
  </si>
  <si>
    <t>Государственная итоговая аттестация</t>
  </si>
  <si>
    <t>Итого:</t>
  </si>
  <si>
    <t>В т.ч. в форме практической подготовки</t>
  </si>
  <si>
    <t>всего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</si>
  <si>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</si>
  <si>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</si>
  <si>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</si>
  <si>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</si>
  <si>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</si>
  <si>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</si>
  <si>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Безопасность жизнедеятельности</t>
  </si>
  <si>
    <t>СГ.04</t>
  </si>
  <si>
    <t>СГ.05</t>
  </si>
  <si>
    <t>Основы бережливого производства (в соответствии ФГОС СПО)</t>
  </si>
  <si>
    <t>СГ.06</t>
  </si>
  <si>
    <t>Основы финансовой грамотности (в соответствии ФГОС СПО)</t>
  </si>
  <si>
    <t xml:space="preserve">Математика  </t>
  </si>
  <si>
    <t xml:space="preserve">Иностранный язык </t>
  </si>
  <si>
    <t xml:space="preserve">Информатика </t>
  </si>
  <si>
    <t xml:space="preserve">Физика </t>
  </si>
  <si>
    <t>Химия</t>
  </si>
  <si>
    <t>Биология</t>
  </si>
  <si>
    <t xml:space="preserve">История  </t>
  </si>
  <si>
    <t xml:space="preserve">Обществознание </t>
  </si>
  <si>
    <t>География</t>
  </si>
  <si>
    <t xml:space="preserve">ООД.13 </t>
  </si>
  <si>
    <t>ОП.05</t>
  </si>
  <si>
    <t>Учебная практика</t>
  </si>
  <si>
    <t>Производственная практика</t>
  </si>
  <si>
    <t>ПМ.02</t>
  </si>
  <si>
    <t>МДК.02.01</t>
  </si>
  <si>
    <t>УП.02</t>
  </si>
  <si>
    <t>ПП.02</t>
  </si>
  <si>
    <t>ПМ .03</t>
  </si>
  <si>
    <t>МДК.03.01</t>
  </si>
  <si>
    <t>УП.03</t>
  </si>
  <si>
    <t>ПП.03</t>
  </si>
  <si>
    <t>Охрана труда</t>
  </si>
  <si>
    <t>ООД.14</t>
  </si>
  <si>
    <t>Индивидуальный проект</t>
  </si>
  <si>
    <t>ПМ.04</t>
  </si>
  <si>
    <t>МДК.04.01</t>
  </si>
  <si>
    <t>УП.04</t>
  </si>
  <si>
    <t>ПП.04</t>
  </si>
  <si>
    <t>ОП.06</t>
  </si>
  <si>
    <t>ОП.07</t>
  </si>
  <si>
    <t>Техническое черчение и чтение чертежей</t>
  </si>
  <si>
    <t>Электротехника с основами электроники</t>
  </si>
  <si>
    <t>Основы технической механики</t>
  </si>
  <si>
    <t>Электроматериаловедение</t>
  </si>
  <si>
    <t>Электробезопасность</t>
  </si>
  <si>
    <t>Электрические машины, электропривод и системы управления электроснабжением</t>
  </si>
  <si>
    <t>Выполнение монтажа и наладка устройств электроснабжения и электрооборудования (по отраслям)</t>
  </si>
  <si>
    <t>Технология электромонтажных  и сборочных работ  устройств электроснабжения и электрооборудования</t>
  </si>
  <si>
    <t>Выполнение технического обслуживания устройств электроснабжения и электрооборудования (по отраслям)</t>
  </si>
  <si>
    <t>Технология обеспечения бесперебойной работы электрооборудования и электроустановок</t>
  </si>
  <si>
    <t>Выполнение ремонта и предупреждение аварий и неполадок устройств электроснабжения и электрооборудования (по отраслям)</t>
  </si>
  <si>
    <t>Технология ремонтных работ устройств электроснабжения и электрооборудования</t>
  </si>
  <si>
    <t>Контроль и оценка технического состояния электрооборудования</t>
  </si>
  <si>
    <t>Цифровые технологии для контроля и оценки технического состояния электрооборудования</t>
  </si>
  <si>
    <t>Дополнительный профессиональный блок - АО "Архангельский ЦБК",  АО "Архангельский фанерный завод"</t>
  </si>
  <si>
    <t>Распределение обязательных учебных занятий по курсам и семестрам</t>
  </si>
  <si>
    <t>2 курс</t>
  </si>
  <si>
    <t>17 нед.</t>
  </si>
  <si>
    <t xml:space="preserve">       1 курс</t>
  </si>
  <si>
    <t>Форма промежуточной аттестации по семестрам</t>
  </si>
  <si>
    <t>1 сем</t>
  </si>
  <si>
    <t>2 сем</t>
  </si>
  <si>
    <t>3 сем</t>
  </si>
  <si>
    <t>4 сем</t>
  </si>
  <si>
    <t>23 нед. + 1н.</t>
  </si>
  <si>
    <t>16 нед. + 1н.</t>
  </si>
  <si>
    <t>22 нед. +2н.</t>
  </si>
  <si>
    <t>Э</t>
  </si>
  <si>
    <t>ДЗ</t>
  </si>
  <si>
    <t>ПП</t>
  </si>
  <si>
    <t>УП  ПП</t>
  </si>
  <si>
    <t>7 нед</t>
  </si>
  <si>
    <t>13.01.10. Электромонтер по ремонту и обслуживанию электрооборудования (по отраслям)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</si>
</sst>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YS Text"/>
    </font>
    <font>
      <u/>
      <sz val="11"/>
      <color theme="10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12" fillId="0" borderId="0"/>
    <xf numFmtId="0" fontId="13" fillId="0" borderId="0"/>
    <xf numFmtId="0" fontId="14" fillId="0" borderId="0" applyNumberFormat="0" applyFill="0" applyBorder="0" applyAlignment="0" applyProtection="0"/>
  </cellStyleXfs>
  <cellXfs count="124">
    <xf numFmtId="0" fontId="0" fillId="0" borderId="0" xfId="0"/>
    <xf numFmtId="0" fontId="6" fillId="0" borderId="7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10" fillId="0" borderId="6" xfId="0" applyFont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vertical="center" wrapText="1"/>
    </xf>
    <xf numFmtId="0" fontId="8" fillId="0" borderId="0" xfId="1" applyAlignment="1" applyProtection="1">
      <alignment horizontal="justify" vertical="center"/>
      <protection locked="0"/>
    </xf>
    <xf numFmtId="0" fontId="8" fillId="0" borderId="0" xfId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vertical="center" wrapText="1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</xf>
    <xf numFmtId="0" fontId="15" fillId="2" borderId="17" xfId="2" applyFont="1" applyFill="1" applyBorder="1" applyAlignment="1">
      <alignment horizontal="center" vertical="center" wrapText="1"/>
    </xf>
    <xf numFmtId="0" fontId="15" fillId="2" borderId="18" xfId="2" applyFont="1" applyFill="1" applyBorder="1" applyAlignment="1">
      <alignment horizontal="center" vertical="center" wrapText="1"/>
    </xf>
    <xf numFmtId="0" fontId="15" fillId="2" borderId="26" xfId="2" applyFont="1" applyFill="1" applyBorder="1" applyAlignment="1">
      <alignment horizontal="center" vertical="center" wrapText="1"/>
    </xf>
    <xf numFmtId="0" fontId="15" fillId="2" borderId="20" xfId="2" applyFont="1" applyFill="1" applyBorder="1" applyAlignment="1">
      <alignment horizontal="center" vertical="center" wrapText="1"/>
    </xf>
    <xf numFmtId="0" fontId="15" fillId="2" borderId="21" xfId="2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3" borderId="0" xfId="0" applyFill="1" applyProtection="1">
      <protection locked="0"/>
    </xf>
    <xf numFmtId="0" fontId="0" fillId="4" borderId="0" xfId="0" applyFill="1" applyProtection="1">
      <protection locked="0"/>
    </xf>
    <xf numFmtId="0" fontId="6" fillId="0" borderId="8" xfId="0" applyFont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textRotation="90" wrapText="1"/>
    </xf>
    <xf numFmtId="0" fontId="0" fillId="0" borderId="6" xfId="0" applyBorder="1" applyAlignment="1"/>
    <xf numFmtId="0" fontId="2" fillId="0" borderId="2" xfId="0" applyFont="1" applyBorder="1" applyAlignment="1" applyProtection="1">
      <alignment horizontal="center" vertical="center" textRotation="90" wrapText="1"/>
    </xf>
    <xf numFmtId="0" fontId="0" fillId="0" borderId="7" xfId="0" applyBorder="1" applyAlignment="1"/>
    <xf numFmtId="0" fontId="4" fillId="0" borderId="3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1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2" xfId="0" applyFont="1" applyBorder="1" applyAlignment="1" applyProtection="1">
      <alignment horizontal="center" vertical="center" textRotation="90" wrapText="1"/>
    </xf>
    <xf numFmtId="0" fontId="0" fillId="0" borderId="13" xfId="0" applyBorder="1" applyAlignment="1"/>
    <xf numFmtId="0" fontId="1" fillId="0" borderId="1" xfId="0" applyFont="1" applyBorder="1" applyAlignment="1" applyProtection="1">
      <alignment horizontal="center" vertical="center" textRotation="90"/>
    </xf>
    <xf numFmtId="0" fontId="0" fillId="2" borderId="0" xfId="0" applyFill="1" applyProtection="1">
      <protection locked="0"/>
    </xf>
    <xf numFmtId="0" fontId="20" fillId="2" borderId="0" xfId="0" applyFont="1" applyFill="1" applyProtection="1">
      <protection locked="0"/>
    </xf>
    <xf numFmtId="0" fontId="19" fillId="2" borderId="0" xfId="0" applyFont="1" applyFill="1" applyProtection="1">
      <protection locked="0"/>
    </xf>
    <xf numFmtId="0" fontId="19" fillId="2" borderId="0" xfId="0" applyFont="1" applyFill="1" applyAlignment="1" applyProtection="1">
      <alignment horizontal="right"/>
      <protection locked="0"/>
    </xf>
    <xf numFmtId="0" fontId="0" fillId="2" borderId="0" xfId="0" applyFill="1" applyAlignment="1" applyProtection="1">
      <alignment horizontal="right"/>
      <protection locked="0"/>
    </xf>
    <xf numFmtId="0" fontId="21" fillId="2" borderId="0" xfId="0" applyFont="1" applyFill="1" applyProtection="1"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5" fillId="2" borderId="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0" fillId="2" borderId="1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18" fillId="2" borderId="8" xfId="0" applyFont="1" applyFill="1" applyBorder="1" applyAlignment="1">
      <alignment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17" fillId="2" borderId="1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</cellXfs>
  <cellStyles count="5">
    <cellStyle name="Гиперссылка" xfId="1" builtinId="8"/>
    <cellStyle name="Гиперссылка 2" xfId="4"/>
    <cellStyle name="Обычный" xfId="0" builtinId="0"/>
    <cellStyle name="Обычный 2" xfId="2"/>
    <cellStyle name="Обычный 3" xfId="3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87"/>
  <sheetViews>
    <sheetView tabSelected="1" topLeftCell="A49" workbookViewId="0">
      <selection activeCell="U60" sqref="U60"/>
    </sheetView>
  </sheetViews>
  <sheetFormatPr defaultRowHeight="15"/>
  <cols>
    <col min="1" max="1" width="9.28515625" style="3" customWidth="1"/>
    <col min="2" max="2" width="26.28515625" style="3" customWidth="1"/>
    <col min="3" max="6" width="3.7109375" style="3" customWidth="1"/>
    <col min="7" max="8" width="7.7109375" style="3" customWidth="1"/>
    <col min="9" max="18" width="6.7109375" style="3" customWidth="1"/>
    <col min="19" max="32" width="9.140625" style="3"/>
    <col min="33" max="33" width="24.28515625" style="3" customWidth="1"/>
    <col min="34" max="16384" width="9.140625" style="3"/>
  </cols>
  <sheetData>
    <row r="1" spans="1:33" ht="15.75" thickBot="1">
      <c r="B1" s="45" t="s">
        <v>121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33" ht="39.950000000000003" customHeight="1" thickBot="1">
      <c r="A2" s="66" t="s">
        <v>0</v>
      </c>
      <c r="B2" s="69" t="s">
        <v>1</v>
      </c>
      <c r="C2" s="57" t="s">
        <v>108</v>
      </c>
      <c r="D2" s="58"/>
      <c r="E2" s="58"/>
      <c r="F2" s="59"/>
      <c r="G2" s="54" t="s">
        <v>46</v>
      </c>
      <c r="H2" s="54" t="s">
        <v>45</v>
      </c>
      <c r="I2" s="75" t="s">
        <v>2</v>
      </c>
      <c r="J2" s="76"/>
      <c r="K2" s="76"/>
      <c r="L2" s="76"/>
      <c r="M2" s="76"/>
      <c r="N2" s="77"/>
      <c r="O2" s="72" t="s">
        <v>104</v>
      </c>
      <c r="P2" s="73"/>
      <c r="Q2" s="73"/>
      <c r="R2" s="74"/>
    </row>
    <row r="3" spans="1:33" ht="15.75" thickBot="1">
      <c r="A3" s="67"/>
      <c r="B3" s="70"/>
      <c r="C3" s="60"/>
      <c r="D3" s="61"/>
      <c r="E3" s="61"/>
      <c r="F3" s="62"/>
      <c r="G3" s="55"/>
      <c r="H3" s="55"/>
      <c r="I3" s="46" t="s">
        <v>3</v>
      </c>
      <c r="J3" s="78" t="s">
        <v>4</v>
      </c>
      <c r="K3" s="79" t="s">
        <v>5</v>
      </c>
      <c r="L3" s="81" t="s">
        <v>6</v>
      </c>
      <c r="M3" s="46" t="s">
        <v>7</v>
      </c>
      <c r="N3" s="48" t="s">
        <v>8</v>
      </c>
      <c r="O3" s="52" t="s">
        <v>107</v>
      </c>
      <c r="P3" s="53"/>
      <c r="Q3" s="52" t="s">
        <v>105</v>
      </c>
      <c r="R3" s="53"/>
    </row>
    <row r="4" spans="1:33" ht="69.95" customHeight="1" thickBot="1">
      <c r="A4" s="68"/>
      <c r="B4" s="71"/>
      <c r="C4" s="14" t="s">
        <v>109</v>
      </c>
      <c r="D4" s="16" t="s">
        <v>110</v>
      </c>
      <c r="E4" s="14" t="s">
        <v>111</v>
      </c>
      <c r="F4" s="16" t="s">
        <v>112</v>
      </c>
      <c r="G4" s="56"/>
      <c r="H4" s="56"/>
      <c r="I4" s="47"/>
      <c r="J4" s="47"/>
      <c r="K4" s="80"/>
      <c r="L4" s="47"/>
      <c r="M4" s="47"/>
      <c r="N4" s="49"/>
      <c r="O4" s="20" t="s">
        <v>106</v>
      </c>
      <c r="P4" s="37" t="s">
        <v>113</v>
      </c>
      <c r="Q4" s="38" t="s">
        <v>114</v>
      </c>
      <c r="R4" s="39" t="s">
        <v>115</v>
      </c>
    </row>
    <row r="5" spans="1:33" ht="15.75" thickBot="1">
      <c r="A5" s="10">
        <v>1</v>
      </c>
      <c r="B5" s="2">
        <v>2</v>
      </c>
      <c r="C5" s="63">
        <v>3</v>
      </c>
      <c r="D5" s="64"/>
      <c r="E5" s="64"/>
      <c r="F5" s="65"/>
      <c r="G5" s="2">
        <v>4</v>
      </c>
      <c r="H5" s="2">
        <v>5</v>
      </c>
      <c r="I5" s="2">
        <v>6</v>
      </c>
      <c r="J5" s="2">
        <v>7</v>
      </c>
      <c r="K5" s="2">
        <v>8</v>
      </c>
      <c r="L5" s="11">
        <v>9</v>
      </c>
      <c r="M5" s="2">
        <v>10</v>
      </c>
      <c r="N5" s="2">
        <v>11</v>
      </c>
      <c r="O5" s="18">
        <v>12</v>
      </c>
      <c r="P5" s="19">
        <v>13</v>
      </c>
      <c r="Q5" s="18">
        <v>14</v>
      </c>
      <c r="R5" s="18">
        <v>15</v>
      </c>
    </row>
    <row r="6" spans="1:33" ht="16.5" thickBot="1">
      <c r="A6" s="50" t="s">
        <v>9</v>
      </c>
      <c r="B6" s="51"/>
      <c r="C6" s="15"/>
      <c r="D6" s="17"/>
      <c r="E6" s="15"/>
      <c r="F6" s="17"/>
      <c r="G6" s="88">
        <f t="shared" ref="G6:N6" ca="1" si="0">SUM(G7,G23,G30)</f>
        <v>2763</v>
      </c>
      <c r="H6" s="88">
        <f t="shared" si="0"/>
        <v>1848</v>
      </c>
      <c r="I6" s="88">
        <f t="shared" si="0"/>
        <v>776</v>
      </c>
      <c r="J6" s="88">
        <f t="shared" si="0"/>
        <v>1308</v>
      </c>
      <c r="K6" s="88">
        <f t="shared" si="0"/>
        <v>0</v>
      </c>
      <c r="L6" s="88">
        <f t="shared" si="0"/>
        <v>540</v>
      </c>
      <c r="M6" s="88">
        <f t="shared" si="0"/>
        <v>40</v>
      </c>
      <c r="N6" s="88">
        <f t="shared" si="0"/>
        <v>99</v>
      </c>
      <c r="O6" s="89"/>
      <c r="P6" s="21"/>
      <c r="Q6" s="21"/>
      <c r="R6" s="22"/>
      <c r="AG6" s="3">
        <f ca="1">IF(AND(CELL("содержимое",I7) &lt;&gt;"",CELL("содержимое",J7)&lt;&gt;"",CELL("содержимое",K7)&lt;&gt;"",CELL("содержимое",M7)&lt;&gt;"",CELL("содержимое",N7)&lt;&gt;""),SUM(I7:N7))</f>
        <v>1476</v>
      </c>
    </row>
    <row r="7" spans="1:33" ht="16.5" thickBot="1">
      <c r="A7" s="50" t="s">
        <v>10</v>
      </c>
      <c r="B7" s="51"/>
      <c r="C7" s="29"/>
      <c r="D7" s="29"/>
      <c r="E7" s="29"/>
      <c r="F7" s="29"/>
      <c r="G7" s="90">
        <f ca="1">IF(CELL("содержимое",AG6) = 1476, 1476, "ошибка, значение не равно 1476")</f>
        <v>1476</v>
      </c>
      <c r="H7" s="88">
        <f>SUM(H8:H21)</f>
        <v>850</v>
      </c>
      <c r="I7" s="90">
        <f t="shared" ref="I7:N7" si="1">SUM(I8:I22)</f>
        <v>554</v>
      </c>
      <c r="J7" s="90">
        <f t="shared" si="1"/>
        <v>850</v>
      </c>
      <c r="K7" s="90">
        <f t="shared" si="1"/>
        <v>0</v>
      </c>
      <c r="L7" s="90">
        <f t="shared" si="1"/>
        <v>0</v>
      </c>
      <c r="M7" s="90">
        <f t="shared" si="1"/>
        <v>0</v>
      </c>
      <c r="N7" s="90">
        <f t="shared" si="1"/>
        <v>72</v>
      </c>
      <c r="O7" s="91"/>
      <c r="P7" s="23"/>
      <c r="Q7" s="23"/>
      <c r="R7" s="24"/>
    </row>
    <row r="8" spans="1:33" ht="16.5" thickBot="1">
      <c r="A8" s="4" t="s">
        <v>11</v>
      </c>
      <c r="B8" s="1" t="s">
        <v>12</v>
      </c>
      <c r="C8" s="42"/>
      <c r="D8" s="42"/>
      <c r="E8" s="42" t="s">
        <v>116</v>
      </c>
      <c r="F8" s="42"/>
      <c r="G8" s="90">
        <f>IF(LEN(I8)&gt;0, SUM(I8:N8), "")</f>
        <v>148</v>
      </c>
      <c r="H8" s="88">
        <f>J8</f>
        <v>90</v>
      </c>
      <c r="I8" s="88">
        <v>46</v>
      </c>
      <c r="J8" s="88">
        <v>90</v>
      </c>
      <c r="K8" s="88"/>
      <c r="L8" s="88"/>
      <c r="M8" s="88"/>
      <c r="N8" s="88">
        <v>12</v>
      </c>
      <c r="O8" s="30">
        <v>34</v>
      </c>
      <c r="P8" s="33">
        <v>44</v>
      </c>
      <c r="Q8" s="35">
        <v>58</v>
      </c>
      <c r="R8" s="24"/>
      <c r="T8" s="82"/>
      <c r="U8" s="82"/>
      <c r="V8" s="83"/>
      <c r="W8" s="82"/>
      <c r="X8" s="82"/>
      <c r="Y8" s="82"/>
    </row>
    <row r="9" spans="1:33" ht="16.5" thickBot="1">
      <c r="A9" s="4" t="s">
        <v>13</v>
      </c>
      <c r="B9" s="1" t="s">
        <v>14</v>
      </c>
      <c r="C9" s="42"/>
      <c r="D9" s="42"/>
      <c r="E9" s="42" t="s">
        <v>116</v>
      </c>
      <c r="F9" s="42"/>
      <c r="G9" s="90">
        <f>IF(LEN(I9)&gt;0, SUM(I9:N9), "")</f>
        <v>184</v>
      </c>
      <c r="H9" s="88">
        <f>J9</f>
        <v>104</v>
      </c>
      <c r="I9" s="88">
        <v>68</v>
      </c>
      <c r="J9" s="88">
        <v>104</v>
      </c>
      <c r="K9" s="88"/>
      <c r="L9" s="88"/>
      <c r="M9" s="88"/>
      <c r="N9" s="88">
        <v>12</v>
      </c>
      <c r="O9" s="31">
        <v>34</v>
      </c>
      <c r="P9" s="34">
        <v>98</v>
      </c>
      <c r="Q9" s="36">
        <v>40</v>
      </c>
      <c r="R9" s="24"/>
      <c r="T9" s="82"/>
      <c r="U9" s="82"/>
      <c r="V9" s="82"/>
      <c r="W9" s="82"/>
      <c r="X9" s="82"/>
      <c r="Y9" s="82"/>
    </row>
    <row r="10" spans="1:33" ht="16.5" thickBot="1">
      <c r="A10" s="4" t="s">
        <v>15</v>
      </c>
      <c r="B10" s="1" t="s">
        <v>59</v>
      </c>
      <c r="C10" s="42"/>
      <c r="D10" s="42"/>
      <c r="E10" s="42" t="s">
        <v>116</v>
      </c>
      <c r="F10" s="42"/>
      <c r="G10" s="90">
        <f t="shared" ref="G10:G21" si="2">IF(LEN(I10)&gt;0, SUM(I10:N10), "")</f>
        <v>228</v>
      </c>
      <c r="H10" s="88">
        <f t="shared" ref="H10:H21" si="3">J10</f>
        <v>170</v>
      </c>
      <c r="I10" s="88">
        <v>46</v>
      </c>
      <c r="J10" s="88">
        <v>170</v>
      </c>
      <c r="K10" s="88"/>
      <c r="L10" s="88"/>
      <c r="M10" s="88"/>
      <c r="N10" s="88">
        <v>12</v>
      </c>
      <c r="O10" s="31">
        <v>70</v>
      </c>
      <c r="P10" s="34">
        <v>80</v>
      </c>
      <c r="Q10" s="36">
        <v>66</v>
      </c>
      <c r="R10" s="24"/>
      <c r="T10" s="82"/>
      <c r="U10" s="82"/>
      <c r="V10" s="82"/>
      <c r="W10" s="82"/>
      <c r="X10" s="82"/>
      <c r="Y10" s="82"/>
    </row>
    <row r="11" spans="1:33" ht="16.5" thickBot="1">
      <c r="A11" s="4" t="s">
        <v>16</v>
      </c>
      <c r="B11" s="1" t="s">
        <v>60</v>
      </c>
      <c r="C11" s="42"/>
      <c r="D11" s="42"/>
      <c r="E11" s="42"/>
      <c r="F11" s="42"/>
      <c r="G11" s="90">
        <f t="shared" si="2"/>
        <v>64</v>
      </c>
      <c r="H11" s="88">
        <f t="shared" si="3"/>
        <v>64</v>
      </c>
      <c r="I11" s="88">
        <v>0</v>
      </c>
      <c r="J11" s="88">
        <v>64</v>
      </c>
      <c r="K11" s="88"/>
      <c r="L11" s="88"/>
      <c r="M11" s="88"/>
      <c r="N11" s="88"/>
      <c r="O11" s="31">
        <v>34</v>
      </c>
      <c r="P11" s="34">
        <v>30</v>
      </c>
      <c r="Q11" s="36"/>
      <c r="R11" s="24"/>
      <c r="T11" s="82"/>
      <c r="U11" s="82"/>
      <c r="V11" s="82"/>
      <c r="W11" s="82"/>
      <c r="X11" s="82"/>
      <c r="Y11" s="82"/>
    </row>
    <row r="12" spans="1:33" ht="16.5" thickBot="1">
      <c r="A12" s="4" t="s">
        <v>17</v>
      </c>
      <c r="B12" s="1" t="s">
        <v>61</v>
      </c>
      <c r="C12" s="42"/>
      <c r="D12" s="42" t="s">
        <v>116</v>
      </c>
      <c r="E12" s="42"/>
      <c r="F12" s="42"/>
      <c r="G12" s="90">
        <f>IF(LEN(I12)&gt;0, SUM(I12:N12), "")</f>
        <v>90</v>
      </c>
      <c r="H12" s="88">
        <f t="shared" si="3"/>
        <v>48</v>
      </c>
      <c r="I12" s="88">
        <v>30</v>
      </c>
      <c r="J12" s="88">
        <v>48</v>
      </c>
      <c r="K12" s="88"/>
      <c r="L12" s="88"/>
      <c r="M12" s="88"/>
      <c r="N12" s="88">
        <v>12</v>
      </c>
      <c r="O12" s="31">
        <v>34</v>
      </c>
      <c r="P12" s="34">
        <v>44</v>
      </c>
      <c r="Q12" s="36"/>
      <c r="R12" s="24"/>
      <c r="T12" s="82"/>
      <c r="U12" s="82"/>
      <c r="V12" s="82"/>
      <c r="W12" s="82"/>
      <c r="X12" s="82"/>
      <c r="Y12" s="82"/>
    </row>
    <row r="13" spans="1:33" ht="16.5" thickBot="1">
      <c r="A13" s="4" t="s">
        <v>18</v>
      </c>
      <c r="B13" s="1" t="s">
        <v>62</v>
      </c>
      <c r="C13" s="42"/>
      <c r="D13" s="42" t="s">
        <v>116</v>
      </c>
      <c r="E13" s="42"/>
      <c r="F13" s="42"/>
      <c r="G13" s="90">
        <f t="shared" si="2"/>
        <v>132</v>
      </c>
      <c r="H13" s="88">
        <f t="shared" si="3"/>
        <v>70</v>
      </c>
      <c r="I13" s="88">
        <v>50</v>
      </c>
      <c r="J13" s="88">
        <v>70</v>
      </c>
      <c r="K13" s="88"/>
      <c r="L13" s="88"/>
      <c r="M13" s="88"/>
      <c r="N13" s="88">
        <v>12</v>
      </c>
      <c r="O13" s="31">
        <v>66</v>
      </c>
      <c r="P13" s="34">
        <v>54</v>
      </c>
      <c r="Q13" s="36"/>
      <c r="R13" s="24"/>
      <c r="T13" s="82"/>
      <c r="U13" s="82"/>
      <c r="V13" s="82"/>
      <c r="W13" s="82"/>
      <c r="X13" s="82"/>
      <c r="Y13" s="82"/>
    </row>
    <row r="14" spans="1:33" ht="16.5" thickBot="1">
      <c r="A14" s="4" t="s">
        <v>20</v>
      </c>
      <c r="B14" s="1" t="s">
        <v>63</v>
      </c>
      <c r="C14" s="42"/>
      <c r="D14" s="42" t="s">
        <v>116</v>
      </c>
      <c r="E14" s="42"/>
      <c r="F14" s="42"/>
      <c r="G14" s="90">
        <f t="shared" si="2"/>
        <v>88</v>
      </c>
      <c r="H14" s="88">
        <f t="shared" si="3"/>
        <v>28</v>
      </c>
      <c r="I14" s="88">
        <v>48</v>
      </c>
      <c r="J14" s="88">
        <v>28</v>
      </c>
      <c r="K14" s="88"/>
      <c r="L14" s="88"/>
      <c r="M14" s="88"/>
      <c r="N14" s="88">
        <v>12</v>
      </c>
      <c r="O14" s="31">
        <v>34</v>
      </c>
      <c r="P14" s="34">
        <v>42</v>
      </c>
      <c r="Q14" s="36"/>
      <c r="R14" s="24"/>
      <c r="T14" s="82"/>
      <c r="U14" s="82"/>
      <c r="V14" s="82"/>
      <c r="W14" s="82"/>
      <c r="X14" s="82"/>
      <c r="Y14" s="82"/>
    </row>
    <row r="15" spans="1:33" ht="16.5" thickBot="1">
      <c r="A15" s="4" t="s">
        <v>22</v>
      </c>
      <c r="B15" s="1" t="s">
        <v>64</v>
      </c>
      <c r="C15" s="42"/>
      <c r="D15" s="42"/>
      <c r="E15" s="42"/>
      <c r="F15" s="42"/>
      <c r="G15" s="90">
        <f t="shared" si="2"/>
        <v>36</v>
      </c>
      <c r="H15" s="88">
        <f t="shared" si="3"/>
        <v>12</v>
      </c>
      <c r="I15" s="88">
        <v>24</v>
      </c>
      <c r="J15" s="88">
        <v>12</v>
      </c>
      <c r="K15" s="88"/>
      <c r="L15" s="88"/>
      <c r="M15" s="88"/>
      <c r="N15" s="88"/>
      <c r="O15" s="31"/>
      <c r="P15" s="34"/>
      <c r="Q15" s="36">
        <v>36</v>
      </c>
      <c r="R15" s="24"/>
      <c r="T15" s="82"/>
      <c r="U15" s="82"/>
      <c r="V15" s="82"/>
      <c r="W15" s="82"/>
      <c r="X15" s="82"/>
      <c r="Y15" s="82"/>
    </row>
    <row r="16" spans="1:33" ht="16.5" thickBot="1">
      <c r="A16" s="5" t="s">
        <v>23</v>
      </c>
      <c r="B16" s="6" t="s">
        <v>65</v>
      </c>
      <c r="C16" s="43"/>
      <c r="D16" s="43"/>
      <c r="E16" s="43"/>
      <c r="F16" s="43"/>
      <c r="G16" s="90">
        <f t="shared" si="2"/>
        <v>136</v>
      </c>
      <c r="H16" s="88">
        <f t="shared" si="3"/>
        <v>40</v>
      </c>
      <c r="I16" s="88">
        <v>96</v>
      </c>
      <c r="J16" s="88">
        <v>40</v>
      </c>
      <c r="K16" s="88"/>
      <c r="L16" s="88"/>
      <c r="M16" s="88"/>
      <c r="N16" s="88"/>
      <c r="O16" s="31">
        <v>34</v>
      </c>
      <c r="P16" s="34">
        <v>50</v>
      </c>
      <c r="Q16" s="36">
        <v>52</v>
      </c>
      <c r="R16" s="24"/>
      <c r="T16" s="82"/>
      <c r="U16" s="82"/>
      <c r="V16" s="82"/>
      <c r="W16" s="82"/>
      <c r="X16" s="82"/>
      <c r="Y16" s="82"/>
    </row>
    <row r="17" spans="1:25" ht="16.5" thickBot="1">
      <c r="A17" s="5" t="s">
        <v>24</v>
      </c>
      <c r="B17" s="6" t="s">
        <v>66</v>
      </c>
      <c r="C17" s="43"/>
      <c r="D17" s="43"/>
      <c r="E17" s="43"/>
      <c r="F17" s="43"/>
      <c r="G17" s="90">
        <f t="shared" si="2"/>
        <v>136</v>
      </c>
      <c r="H17" s="88">
        <f t="shared" si="3"/>
        <v>54</v>
      </c>
      <c r="I17" s="88">
        <v>82</v>
      </c>
      <c r="J17" s="88">
        <v>54</v>
      </c>
      <c r="K17" s="88"/>
      <c r="L17" s="88"/>
      <c r="M17" s="88"/>
      <c r="N17" s="88"/>
      <c r="O17" s="31">
        <v>34</v>
      </c>
      <c r="P17" s="34">
        <v>50</v>
      </c>
      <c r="Q17" s="36">
        <v>52</v>
      </c>
      <c r="R17" s="24"/>
      <c r="T17" s="82"/>
      <c r="U17" s="82"/>
      <c r="V17" s="82"/>
      <c r="W17" s="82"/>
      <c r="X17" s="82"/>
      <c r="Y17" s="82"/>
    </row>
    <row r="18" spans="1:25" ht="16.5" thickBot="1">
      <c r="A18" s="5" t="s">
        <v>25</v>
      </c>
      <c r="B18" s="6" t="s">
        <v>67</v>
      </c>
      <c r="C18" s="43"/>
      <c r="D18" s="43"/>
      <c r="E18" s="43"/>
      <c r="F18" s="43"/>
      <c r="G18" s="90">
        <f t="shared" si="2"/>
        <v>68</v>
      </c>
      <c r="H18" s="88">
        <f t="shared" si="3"/>
        <v>32</v>
      </c>
      <c r="I18" s="88">
        <v>36</v>
      </c>
      <c r="J18" s="88">
        <v>32</v>
      </c>
      <c r="K18" s="88"/>
      <c r="L18" s="88"/>
      <c r="M18" s="88"/>
      <c r="N18" s="88"/>
      <c r="O18" s="32">
        <v>34</v>
      </c>
      <c r="P18" s="34">
        <v>34</v>
      </c>
      <c r="Q18" s="36"/>
      <c r="R18" s="24"/>
      <c r="T18" s="82"/>
      <c r="U18" s="82"/>
      <c r="V18" s="82"/>
      <c r="W18" s="82"/>
      <c r="X18" s="82"/>
      <c r="Y18" s="82"/>
    </row>
    <row r="19" spans="1:25" ht="15.75" thickBot="1">
      <c r="A19" s="5" t="s">
        <v>26</v>
      </c>
      <c r="B19" s="6" t="s">
        <v>19</v>
      </c>
      <c r="C19" s="43"/>
      <c r="D19" s="43"/>
      <c r="E19" s="43"/>
      <c r="F19" s="43"/>
      <c r="G19" s="90">
        <f t="shared" si="2"/>
        <v>66</v>
      </c>
      <c r="H19" s="88">
        <f t="shared" si="3"/>
        <v>66</v>
      </c>
      <c r="I19" s="88">
        <v>0</v>
      </c>
      <c r="J19" s="88">
        <v>66</v>
      </c>
      <c r="K19" s="88"/>
      <c r="L19" s="88"/>
      <c r="M19" s="88"/>
      <c r="N19" s="88"/>
      <c r="O19" s="91">
        <v>34</v>
      </c>
      <c r="P19" s="23">
        <v>32</v>
      </c>
      <c r="Q19" s="23"/>
      <c r="R19" s="24"/>
      <c r="T19" s="82"/>
      <c r="U19" s="82"/>
      <c r="V19" s="82"/>
      <c r="W19" s="82"/>
      <c r="X19" s="82"/>
      <c r="Y19" s="82"/>
    </row>
    <row r="20" spans="1:25" ht="26.25" thickBot="1">
      <c r="A20" s="5" t="s">
        <v>68</v>
      </c>
      <c r="B20" s="6" t="s">
        <v>21</v>
      </c>
      <c r="C20" s="43"/>
      <c r="D20" s="43"/>
      <c r="E20" s="43"/>
      <c r="F20" s="43"/>
      <c r="G20" s="90">
        <f t="shared" si="2"/>
        <v>68</v>
      </c>
      <c r="H20" s="88">
        <f t="shared" si="3"/>
        <v>40</v>
      </c>
      <c r="I20" s="88">
        <v>28</v>
      </c>
      <c r="J20" s="88">
        <v>40</v>
      </c>
      <c r="K20" s="88"/>
      <c r="L20" s="88"/>
      <c r="M20" s="88"/>
      <c r="N20" s="88"/>
      <c r="O20" s="91"/>
      <c r="P20" s="23">
        <v>68</v>
      </c>
      <c r="Q20" s="23"/>
      <c r="R20" s="24"/>
      <c r="T20" s="82"/>
      <c r="U20" s="82"/>
      <c r="V20" s="82"/>
      <c r="W20" s="82"/>
      <c r="X20" s="82"/>
      <c r="Y20" s="82"/>
    </row>
    <row r="21" spans="1:25" ht="15.75" thickBot="1">
      <c r="A21" s="13" t="s">
        <v>81</v>
      </c>
      <c r="B21" s="12" t="s">
        <v>82</v>
      </c>
      <c r="C21" s="44"/>
      <c r="D21" s="44"/>
      <c r="E21" s="44"/>
      <c r="F21" s="44"/>
      <c r="G21" s="92">
        <f t="shared" si="2"/>
        <v>32</v>
      </c>
      <c r="H21" s="88">
        <f t="shared" si="3"/>
        <v>32</v>
      </c>
      <c r="I21" s="88">
        <v>0</v>
      </c>
      <c r="J21" s="88">
        <v>32</v>
      </c>
      <c r="K21" s="88"/>
      <c r="L21" s="88"/>
      <c r="M21" s="88"/>
      <c r="N21" s="88"/>
      <c r="O21" s="93"/>
      <c r="P21" s="25">
        <v>32</v>
      </c>
      <c r="Q21" s="25"/>
      <c r="R21" s="26"/>
      <c r="T21" s="82"/>
      <c r="U21" s="82"/>
      <c r="V21" s="82"/>
      <c r="W21" s="82"/>
      <c r="X21" s="82"/>
      <c r="Y21" s="82"/>
    </row>
    <row r="22" spans="1:25" ht="25.5" customHeight="1" thickBot="1">
      <c r="A22" s="97" t="s">
        <v>27</v>
      </c>
      <c r="B22" s="98" t="s">
        <v>8</v>
      </c>
      <c r="C22" s="99"/>
      <c r="D22" s="99"/>
      <c r="E22" s="99"/>
      <c r="F22" s="99"/>
      <c r="G22" s="92"/>
      <c r="H22" s="88"/>
      <c r="I22" s="88"/>
      <c r="J22" s="88"/>
      <c r="K22" s="88"/>
      <c r="L22" s="88"/>
      <c r="M22" s="88"/>
      <c r="N22" s="88"/>
      <c r="O22" s="94"/>
      <c r="P22" s="25"/>
      <c r="Q22" s="25"/>
      <c r="R22" s="26"/>
      <c r="T22" s="84"/>
      <c r="U22" s="82"/>
      <c r="V22" s="82"/>
      <c r="W22" s="82"/>
      <c r="X22" s="82"/>
      <c r="Y22" s="82"/>
    </row>
    <row r="23" spans="1:25" ht="26.25" thickBot="1">
      <c r="A23" s="100" t="s">
        <v>47</v>
      </c>
      <c r="B23" s="101" t="s">
        <v>48</v>
      </c>
      <c r="C23" s="102"/>
      <c r="D23" s="102"/>
      <c r="E23" s="102"/>
      <c r="F23" s="102"/>
      <c r="G23" s="90">
        <f>IF(LEN(I23)&gt;0, SUM(I23:N23), "")</f>
        <v>216</v>
      </c>
      <c r="H23" s="90">
        <f>SUM(H24:H29)</f>
        <v>140</v>
      </c>
      <c r="I23" s="90">
        <f t="shared" ref="I23:N23" si="4">SUM(I24:I29)</f>
        <v>64</v>
      </c>
      <c r="J23" s="90">
        <f t="shared" si="4"/>
        <v>140</v>
      </c>
      <c r="K23" s="90">
        <f t="shared" si="4"/>
        <v>0</v>
      </c>
      <c r="L23" s="90">
        <f t="shared" si="4"/>
        <v>0</v>
      </c>
      <c r="M23" s="90">
        <f t="shared" si="4"/>
        <v>12</v>
      </c>
      <c r="N23" s="90">
        <f t="shared" si="4"/>
        <v>0</v>
      </c>
      <c r="O23" s="94"/>
      <c r="P23" s="25"/>
      <c r="Q23" s="25"/>
      <c r="R23" s="26"/>
      <c r="T23" s="82"/>
      <c r="U23" s="82"/>
      <c r="V23" s="82"/>
      <c r="W23" s="82"/>
      <c r="X23" s="82"/>
      <c r="Y23" s="82"/>
    </row>
    <row r="24" spans="1:25" ht="15.75" thickBot="1">
      <c r="A24" s="103" t="s">
        <v>49</v>
      </c>
      <c r="B24" s="6" t="s">
        <v>50</v>
      </c>
      <c r="C24" s="43"/>
      <c r="D24" s="43"/>
      <c r="E24" s="43"/>
      <c r="F24" s="43"/>
      <c r="G24" s="90">
        <f>IF(LEN(I24)&gt;0, SUM(I24:N24), "")</f>
        <v>36</v>
      </c>
      <c r="H24" s="88">
        <f>J24</f>
        <v>10</v>
      </c>
      <c r="I24" s="88">
        <v>24</v>
      </c>
      <c r="J24" s="88">
        <v>10</v>
      </c>
      <c r="K24" s="88"/>
      <c r="L24" s="88"/>
      <c r="M24" s="88">
        <v>2</v>
      </c>
      <c r="N24" s="88"/>
      <c r="O24" s="94"/>
      <c r="P24" s="25"/>
      <c r="Q24" s="25"/>
      <c r="R24" s="26">
        <v>36</v>
      </c>
      <c r="T24" s="82"/>
      <c r="U24" s="82"/>
      <c r="V24" s="82"/>
      <c r="W24" s="82"/>
      <c r="X24" s="82"/>
      <c r="Y24" s="82"/>
    </row>
    <row r="25" spans="1:25" ht="39" thickBot="1">
      <c r="A25" s="103" t="s">
        <v>51</v>
      </c>
      <c r="B25" s="6" t="s">
        <v>28</v>
      </c>
      <c r="C25" s="43"/>
      <c r="D25" s="43"/>
      <c r="E25" s="43"/>
      <c r="F25" s="43"/>
      <c r="G25" s="90">
        <f t="shared" ref="G25:G29" si="5">IF(LEN(I25)&gt;0, SUM(I25:N25), "")</f>
        <v>36</v>
      </c>
      <c r="H25" s="88">
        <f t="shared" ref="H25:H29" si="6">J25</f>
        <v>34</v>
      </c>
      <c r="I25" s="88">
        <v>0</v>
      </c>
      <c r="J25" s="88">
        <v>34</v>
      </c>
      <c r="K25" s="88"/>
      <c r="L25" s="88"/>
      <c r="M25" s="88">
        <v>2</v>
      </c>
      <c r="N25" s="88"/>
      <c r="O25" s="94"/>
      <c r="P25" s="25"/>
      <c r="Q25" s="25">
        <v>36</v>
      </c>
      <c r="R25" s="26"/>
      <c r="T25" s="82"/>
      <c r="U25" s="82"/>
      <c r="V25" s="82"/>
      <c r="W25" s="82"/>
      <c r="X25" s="82"/>
      <c r="Y25" s="82"/>
    </row>
    <row r="26" spans="1:25" ht="26.25" thickBot="1">
      <c r="A26" s="103" t="s">
        <v>52</v>
      </c>
      <c r="B26" s="6" t="s">
        <v>53</v>
      </c>
      <c r="C26" s="43"/>
      <c r="D26" s="43"/>
      <c r="E26" s="43"/>
      <c r="F26" s="43"/>
      <c r="G26" s="90">
        <f t="shared" si="5"/>
        <v>36</v>
      </c>
      <c r="H26" s="88">
        <f t="shared" si="6"/>
        <v>30</v>
      </c>
      <c r="I26" s="88">
        <v>4</v>
      </c>
      <c r="J26" s="88">
        <v>30</v>
      </c>
      <c r="K26" s="88"/>
      <c r="L26" s="88"/>
      <c r="M26" s="88">
        <v>2</v>
      </c>
      <c r="N26" s="88"/>
      <c r="O26" s="94"/>
      <c r="P26" s="25"/>
      <c r="Q26" s="25">
        <v>36</v>
      </c>
      <c r="R26" s="26"/>
      <c r="T26" s="82"/>
      <c r="U26" s="82"/>
      <c r="V26" s="82"/>
      <c r="W26" s="82"/>
      <c r="X26" s="82"/>
      <c r="Y26" s="82"/>
    </row>
    <row r="27" spans="1:25" ht="15.75" thickBot="1">
      <c r="A27" s="103" t="s">
        <v>54</v>
      </c>
      <c r="B27" s="6" t="s">
        <v>19</v>
      </c>
      <c r="C27" s="43"/>
      <c r="D27" s="43"/>
      <c r="E27" s="43"/>
      <c r="F27" s="43"/>
      <c r="G27" s="90">
        <f t="shared" si="5"/>
        <v>36</v>
      </c>
      <c r="H27" s="88">
        <f t="shared" si="6"/>
        <v>34</v>
      </c>
      <c r="I27" s="88">
        <v>0</v>
      </c>
      <c r="J27" s="88">
        <v>34</v>
      </c>
      <c r="K27" s="88"/>
      <c r="L27" s="88"/>
      <c r="M27" s="88">
        <v>2</v>
      </c>
      <c r="N27" s="88"/>
      <c r="O27" s="94"/>
      <c r="P27" s="25"/>
      <c r="Q27" s="25">
        <v>36</v>
      </c>
      <c r="R27" s="26"/>
      <c r="T27" s="82"/>
      <c r="U27" s="82"/>
      <c r="V27" s="82"/>
      <c r="W27" s="82"/>
      <c r="X27" s="82"/>
      <c r="Y27" s="82"/>
    </row>
    <row r="28" spans="1:25" ht="39" thickBot="1">
      <c r="A28" s="103" t="s">
        <v>55</v>
      </c>
      <c r="B28" s="104" t="s">
        <v>56</v>
      </c>
      <c r="C28" s="105"/>
      <c r="D28" s="105"/>
      <c r="E28" s="105"/>
      <c r="F28" s="105"/>
      <c r="G28" s="90">
        <f t="shared" si="5"/>
        <v>36</v>
      </c>
      <c r="H28" s="88">
        <f t="shared" si="6"/>
        <v>16</v>
      </c>
      <c r="I28" s="88">
        <v>18</v>
      </c>
      <c r="J28" s="88">
        <v>16</v>
      </c>
      <c r="K28" s="88"/>
      <c r="L28" s="88"/>
      <c r="M28" s="88">
        <v>2</v>
      </c>
      <c r="N28" s="88"/>
      <c r="O28" s="94"/>
      <c r="P28" s="25">
        <v>36</v>
      </c>
      <c r="Q28" s="25"/>
      <c r="R28" s="26"/>
      <c r="T28" s="82"/>
      <c r="U28" s="82"/>
      <c r="V28" s="82"/>
      <c r="W28" s="82"/>
      <c r="X28" s="82"/>
      <c r="Y28" s="82"/>
    </row>
    <row r="29" spans="1:25" ht="39" thickBot="1">
      <c r="A29" s="103" t="s">
        <v>57</v>
      </c>
      <c r="B29" s="104" t="s">
        <v>58</v>
      </c>
      <c r="C29" s="105"/>
      <c r="D29" s="105"/>
      <c r="E29" s="105"/>
      <c r="F29" s="105"/>
      <c r="G29" s="90">
        <f t="shared" si="5"/>
        <v>36</v>
      </c>
      <c r="H29" s="88">
        <f t="shared" si="6"/>
        <v>16</v>
      </c>
      <c r="I29" s="88">
        <v>18</v>
      </c>
      <c r="J29" s="88">
        <v>16</v>
      </c>
      <c r="K29" s="88"/>
      <c r="L29" s="88"/>
      <c r="M29" s="88">
        <v>2</v>
      </c>
      <c r="N29" s="88"/>
      <c r="O29" s="94"/>
      <c r="P29" s="25">
        <v>36</v>
      </c>
      <c r="Q29" s="25"/>
      <c r="R29" s="26"/>
      <c r="T29" s="82"/>
      <c r="U29" s="82"/>
      <c r="V29" s="82"/>
      <c r="W29" s="82"/>
      <c r="X29" s="82"/>
      <c r="Y29" s="82"/>
    </row>
    <row r="30" spans="1:25" ht="33" customHeight="1" thickBot="1">
      <c r="A30" s="97" t="s">
        <v>29</v>
      </c>
      <c r="B30" s="95" t="s">
        <v>30</v>
      </c>
      <c r="C30" s="106"/>
      <c r="D30" s="106"/>
      <c r="E30" s="106"/>
      <c r="F30" s="106"/>
      <c r="G30" s="88">
        <f t="shared" ref="G30:N30" si="7">SUM(G31,G40)</f>
        <v>1071</v>
      </c>
      <c r="H30" s="88">
        <f t="shared" si="7"/>
        <v>858</v>
      </c>
      <c r="I30" s="88">
        <f t="shared" si="7"/>
        <v>158</v>
      </c>
      <c r="J30" s="88">
        <f t="shared" si="7"/>
        <v>318</v>
      </c>
      <c r="K30" s="88">
        <f t="shared" si="7"/>
        <v>0</v>
      </c>
      <c r="L30" s="88">
        <f t="shared" si="7"/>
        <v>540</v>
      </c>
      <c r="M30" s="88">
        <f t="shared" si="7"/>
        <v>28</v>
      </c>
      <c r="N30" s="88">
        <f t="shared" si="7"/>
        <v>27</v>
      </c>
      <c r="O30" s="93"/>
      <c r="P30" s="25"/>
      <c r="Q30" s="25"/>
      <c r="R30" s="26"/>
      <c r="T30" s="82"/>
      <c r="U30" s="84"/>
      <c r="V30" s="82"/>
      <c r="W30" s="82"/>
      <c r="X30" s="82"/>
      <c r="Y30" s="82"/>
    </row>
    <row r="31" spans="1:25" ht="15.75" thickBot="1">
      <c r="A31" s="107"/>
      <c r="B31" s="95" t="s">
        <v>31</v>
      </c>
      <c r="C31" s="99"/>
      <c r="D31" s="99"/>
      <c r="E31" s="99"/>
      <c r="F31" s="99"/>
      <c r="G31" s="88">
        <f t="shared" ref="G31:N31" si="8">SUM(G32:G38)</f>
        <v>256</v>
      </c>
      <c r="H31" s="88">
        <f t="shared" si="8"/>
        <v>154</v>
      </c>
      <c r="I31" s="88">
        <f t="shared" si="8"/>
        <v>88</v>
      </c>
      <c r="J31" s="88">
        <f t="shared" si="8"/>
        <v>154</v>
      </c>
      <c r="K31" s="88">
        <f t="shared" si="8"/>
        <v>0</v>
      </c>
      <c r="L31" s="88">
        <f t="shared" si="8"/>
        <v>0</v>
      </c>
      <c r="M31" s="88">
        <f t="shared" si="8"/>
        <v>14</v>
      </c>
      <c r="N31" s="88">
        <f t="shared" si="8"/>
        <v>0</v>
      </c>
      <c r="O31" s="93"/>
      <c r="P31" s="25"/>
      <c r="Q31" s="25"/>
      <c r="R31" s="26"/>
      <c r="T31" s="82"/>
      <c r="U31" s="82"/>
      <c r="V31" s="82"/>
      <c r="W31" s="82"/>
      <c r="X31" s="82"/>
      <c r="Y31" s="82"/>
    </row>
    <row r="32" spans="1:25" ht="26.25" thickBot="1">
      <c r="A32" s="13" t="s">
        <v>32</v>
      </c>
      <c r="B32" s="108" t="s">
        <v>89</v>
      </c>
      <c r="C32" s="109"/>
      <c r="D32" s="109"/>
      <c r="E32" s="109"/>
      <c r="F32" s="109"/>
      <c r="G32" s="88">
        <f>SUM(I32:N32)</f>
        <v>44</v>
      </c>
      <c r="H32" s="88">
        <f>J32</f>
        <v>38</v>
      </c>
      <c r="I32" s="88">
        <v>4</v>
      </c>
      <c r="J32" s="88">
        <v>38</v>
      </c>
      <c r="K32" s="88"/>
      <c r="L32" s="88"/>
      <c r="M32" s="88">
        <v>2</v>
      </c>
      <c r="N32" s="88"/>
      <c r="O32" s="93">
        <v>44</v>
      </c>
      <c r="P32" s="25"/>
      <c r="Q32" s="25"/>
      <c r="R32" s="26"/>
      <c r="T32" s="82"/>
      <c r="U32" s="82"/>
      <c r="V32" s="82"/>
      <c r="W32" s="82"/>
      <c r="X32" s="82"/>
      <c r="Y32" s="82"/>
    </row>
    <row r="33" spans="1:25" ht="26.25" thickBot="1">
      <c r="A33" s="13" t="s">
        <v>33</v>
      </c>
      <c r="B33" s="110" t="s">
        <v>90</v>
      </c>
      <c r="C33" s="109"/>
      <c r="D33" s="109"/>
      <c r="E33" s="109"/>
      <c r="F33" s="109"/>
      <c r="G33" s="88">
        <f t="shared" ref="G33:G38" si="9">SUM(I33:N33)</f>
        <v>36</v>
      </c>
      <c r="H33" s="88">
        <f t="shared" ref="H33:H38" si="10">J33</f>
        <v>26</v>
      </c>
      <c r="I33" s="88">
        <v>8</v>
      </c>
      <c r="J33" s="88">
        <v>26</v>
      </c>
      <c r="K33" s="88"/>
      <c r="L33" s="88"/>
      <c r="M33" s="88">
        <v>2</v>
      </c>
      <c r="N33" s="88"/>
      <c r="O33" s="93">
        <v>36</v>
      </c>
      <c r="P33" s="25"/>
      <c r="Q33" s="25"/>
      <c r="R33" s="26"/>
      <c r="T33" s="82"/>
      <c r="U33" s="82"/>
      <c r="V33" s="82"/>
      <c r="W33" s="82"/>
      <c r="X33" s="82"/>
      <c r="Y33" s="82"/>
    </row>
    <row r="34" spans="1:25" ht="15.75" thickBot="1">
      <c r="A34" s="13" t="s">
        <v>34</v>
      </c>
      <c r="B34" s="111" t="s">
        <v>91</v>
      </c>
      <c r="C34" s="109"/>
      <c r="D34" s="109"/>
      <c r="E34" s="109"/>
      <c r="F34" s="109"/>
      <c r="G34" s="88">
        <f t="shared" si="9"/>
        <v>36</v>
      </c>
      <c r="H34" s="88">
        <f t="shared" si="10"/>
        <v>18</v>
      </c>
      <c r="I34" s="88">
        <v>16</v>
      </c>
      <c r="J34" s="88">
        <v>18</v>
      </c>
      <c r="K34" s="88"/>
      <c r="L34" s="88"/>
      <c r="M34" s="88">
        <v>2</v>
      </c>
      <c r="N34" s="88"/>
      <c r="O34" s="93">
        <v>36</v>
      </c>
      <c r="P34" s="25"/>
      <c r="Q34" s="25"/>
      <c r="R34" s="26"/>
      <c r="T34" s="82"/>
      <c r="U34" s="82"/>
      <c r="V34" s="82"/>
      <c r="W34" s="82"/>
      <c r="X34" s="82"/>
      <c r="Y34" s="82"/>
    </row>
    <row r="35" spans="1:25" ht="15.75" thickBot="1">
      <c r="A35" s="13" t="s">
        <v>35</v>
      </c>
      <c r="B35" s="110" t="s">
        <v>92</v>
      </c>
      <c r="C35" s="109"/>
      <c r="D35" s="109"/>
      <c r="E35" s="109"/>
      <c r="F35" s="109"/>
      <c r="G35" s="88">
        <f t="shared" si="9"/>
        <v>36</v>
      </c>
      <c r="H35" s="88">
        <f t="shared" si="10"/>
        <v>12</v>
      </c>
      <c r="I35" s="88">
        <v>22</v>
      </c>
      <c r="J35" s="88">
        <v>12</v>
      </c>
      <c r="K35" s="88"/>
      <c r="L35" s="88"/>
      <c r="M35" s="88">
        <v>2</v>
      </c>
      <c r="N35" s="88"/>
      <c r="O35" s="93">
        <v>36</v>
      </c>
      <c r="P35" s="25"/>
      <c r="Q35" s="25"/>
      <c r="R35" s="26"/>
      <c r="T35" s="82"/>
      <c r="U35" s="82"/>
      <c r="V35" s="82"/>
      <c r="W35" s="82"/>
      <c r="X35" s="82"/>
      <c r="Y35" s="82"/>
    </row>
    <row r="36" spans="1:25" ht="15.75" thickBot="1">
      <c r="A36" s="13" t="s">
        <v>69</v>
      </c>
      <c r="B36" s="111" t="s">
        <v>80</v>
      </c>
      <c r="C36" s="109"/>
      <c r="D36" s="109"/>
      <c r="E36" s="109"/>
      <c r="F36" s="109"/>
      <c r="G36" s="88">
        <f t="shared" si="9"/>
        <v>32</v>
      </c>
      <c r="H36" s="88">
        <f t="shared" si="10"/>
        <v>20</v>
      </c>
      <c r="I36" s="88">
        <v>10</v>
      </c>
      <c r="J36" s="88">
        <v>20</v>
      </c>
      <c r="K36" s="88"/>
      <c r="L36" s="88"/>
      <c r="M36" s="88">
        <v>2</v>
      </c>
      <c r="N36" s="88"/>
      <c r="O36" s="93"/>
      <c r="P36" s="25"/>
      <c r="Q36" s="25">
        <v>32</v>
      </c>
      <c r="R36" s="26"/>
      <c r="T36" s="82"/>
      <c r="U36" s="82"/>
      <c r="V36" s="82"/>
      <c r="W36" s="82"/>
      <c r="X36" s="82"/>
      <c r="Y36" s="82"/>
    </row>
    <row r="37" spans="1:25" ht="15.75" thickBot="1">
      <c r="A37" s="13" t="s">
        <v>87</v>
      </c>
      <c r="B37" s="110" t="s">
        <v>93</v>
      </c>
      <c r="C37" s="109"/>
      <c r="D37" s="109"/>
      <c r="E37" s="109"/>
      <c r="F37" s="109"/>
      <c r="G37" s="88">
        <f t="shared" si="9"/>
        <v>36</v>
      </c>
      <c r="H37" s="88">
        <f t="shared" si="10"/>
        <v>20</v>
      </c>
      <c r="I37" s="88">
        <v>14</v>
      </c>
      <c r="J37" s="88">
        <v>20</v>
      </c>
      <c r="K37" s="88"/>
      <c r="L37" s="88"/>
      <c r="M37" s="88">
        <v>2</v>
      </c>
      <c r="N37" s="88"/>
      <c r="O37" s="93"/>
      <c r="P37" s="25"/>
      <c r="Q37" s="25"/>
      <c r="R37" s="26">
        <v>36</v>
      </c>
      <c r="T37" s="82"/>
      <c r="U37" s="82"/>
      <c r="V37" s="82"/>
      <c r="W37" s="82"/>
      <c r="X37" s="82"/>
      <c r="Y37" s="82"/>
    </row>
    <row r="38" spans="1:25" ht="51.75" thickBot="1">
      <c r="A38" s="13" t="s">
        <v>88</v>
      </c>
      <c r="B38" s="112" t="s">
        <v>94</v>
      </c>
      <c r="C38" s="109"/>
      <c r="D38" s="109"/>
      <c r="E38" s="109"/>
      <c r="F38" s="109"/>
      <c r="G38" s="88">
        <f t="shared" si="9"/>
        <v>36</v>
      </c>
      <c r="H38" s="88">
        <f t="shared" si="10"/>
        <v>20</v>
      </c>
      <c r="I38" s="88">
        <v>14</v>
      </c>
      <c r="J38" s="88">
        <v>20</v>
      </c>
      <c r="K38" s="88"/>
      <c r="L38" s="88"/>
      <c r="M38" s="88">
        <v>2</v>
      </c>
      <c r="N38" s="88"/>
      <c r="O38" s="93">
        <v>18</v>
      </c>
      <c r="P38" s="25">
        <v>18</v>
      </c>
      <c r="Q38" s="25"/>
      <c r="R38" s="26"/>
      <c r="T38" s="82"/>
      <c r="U38" s="82"/>
      <c r="V38" s="82"/>
      <c r="W38" s="82"/>
      <c r="X38" s="82"/>
      <c r="Y38" s="82"/>
    </row>
    <row r="39" spans="1:25" ht="15.75" thickBot="1">
      <c r="A39" s="88" t="s">
        <v>27</v>
      </c>
      <c r="B39" s="98" t="s">
        <v>8</v>
      </c>
      <c r="C39" s="99"/>
      <c r="D39" s="99"/>
      <c r="E39" s="99"/>
      <c r="F39" s="99"/>
      <c r="G39" s="88"/>
      <c r="H39" s="88"/>
      <c r="I39" s="88"/>
      <c r="J39" s="88"/>
      <c r="K39" s="88"/>
      <c r="L39" s="88"/>
      <c r="M39" s="88"/>
      <c r="N39" s="88"/>
      <c r="O39" s="93"/>
      <c r="P39" s="25"/>
      <c r="Q39" s="25"/>
      <c r="R39" s="26"/>
      <c r="T39" s="82"/>
      <c r="U39" s="84"/>
      <c r="V39" s="82"/>
      <c r="W39" s="82"/>
      <c r="X39" s="82"/>
      <c r="Y39" s="82"/>
    </row>
    <row r="40" spans="1:25" ht="15.75" thickBot="1">
      <c r="A40" s="95"/>
      <c r="B40" s="95" t="s">
        <v>36</v>
      </c>
      <c r="C40" s="99"/>
      <c r="D40" s="99"/>
      <c r="E40" s="99"/>
      <c r="F40" s="99"/>
      <c r="G40" s="88">
        <f t="shared" ref="G40:N40" si="11">SUM(G41,G46,G52)</f>
        <v>815</v>
      </c>
      <c r="H40" s="88">
        <f t="shared" si="11"/>
        <v>704</v>
      </c>
      <c r="I40" s="88">
        <f t="shared" si="11"/>
        <v>70</v>
      </c>
      <c r="J40" s="88">
        <f t="shared" si="11"/>
        <v>164</v>
      </c>
      <c r="K40" s="88">
        <f t="shared" si="11"/>
        <v>0</v>
      </c>
      <c r="L40" s="88">
        <f t="shared" si="11"/>
        <v>540</v>
      </c>
      <c r="M40" s="88">
        <f t="shared" si="11"/>
        <v>14</v>
      </c>
      <c r="N40" s="88">
        <f t="shared" si="11"/>
        <v>27</v>
      </c>
      <c r="O40" s="93"/>
      <c r="P40" s="25"/>
      <c r="Q40" s="25"/>
      <c r="R40" s="26"/>
      <c r="T40" s="82"/>
      <c r="U40" s="82"/>
      <c r="V40" s="82"/>
      <c r="W40" s="82"/>
      <c r="X40" s="82"/>
      <c r="Y40" s="82"/>
    </row>
    <row r="41" spans="1:25" ht="64.5" thickBot="1">
      <c r="A41" s="95" t="s">
        <v>37</v>
      </c>
      <c r="B41" s="113" t="s">
        <v>95</v>
      </c>
      <c r="C41" s="113"/>
      <c r="D41" s="113"/>
      <c r="E41" s="113"/>
      <c r="F41" s="113"/>
      <c r="G41" s="88">
        <f t="shared" ref="G41:N41" si="12">SUM(G42:G45)</f>
        <v>293</v>
      </c>
      <c r="H41" s="88">
        <f t="shared" si="12"/>
        <v>246</v>
      </c>
      <c r="I41" s="88">
        <f t="shared" si="12"/>
        <v>32</v>
      </c>
      <c r="J41" s="88">
        <f t="shared" si="12"/>
        <v>66</v>
      </c>
      <c r="K41" s="88">
        <f t="shared" si="12"/>
        <v>0</v>
      </c>
      <c r="L41" s="88">
        <f t="shared" si="12"/>
        <v>180</v>
      </c>
      <c r="M41" s="88">
        <f t="shared" si="12"/>
        <v>6</v>
      </c>
      <c r="N41" s="88">
        <f t="shared" si="12"/>
        <v>9</v>
      </c>
      <c r="O41" s="93"/>
      <c r="P41" s="25"/>
      <c r="Q41" s="25"/>
      <c r="R41" s="26"/>
      <c r="T41" s="82"/>
      <c r="U41" s="82"/>
      <c r="V41" s="82"/>
      <c r="W41" s="82"/>
      <c r="X41" s="82"/>
      <c r="Y41" s="82"/>
    </row>
    <row r="42" spans="1:25" ht="64.5" thickBot="1">
      <c r="A42" s="88" t="s">
        <v>38</v>
      </c>
      <c r="B42" s="110" t="s">
        <v>96</v>
      </c>
      <c r="C42" s="109"/>
      <c r="D42" s="109"/>
      <c r="E42" s="109" t="s">
        <v>116</v>
      </c>
      <c r="F42" s="109"/>
      <c r="G42" s="88">
        <f>SUM(I42:N42)</f>
        <v>104</v>
      </c>
      <c r="H42" s="88">
        <f>J42</f>
        <v>66</v>
      </c>
      <c r="I42" s="88">
        <v>32</v>
      </c>
      <c r="J42" s="88">
        <v>66</v>
      </c>
      <c r="K42" s="88"/>
      <c r="L42" s="88"/>
      <c r="M42" s="88">
        <v>6</v>
      </c>
      <c r="N42" s="88"/>
      <c r="O42" s="93"/>
      <c r="P42" s="25">
        <v>44</v>
      </c>
      <c r="Q42" s="25">
        <v>60</v>
      </c>
      <c r="R42" s="26"/>
      <c r="T42" s="82"/>
      <c r="U42" s="82"/>
      <c r="V42" s="82"/>
      <c r="W42" s="85"/>
      <c r="X42" s="85"/>
      <c r="Y42" s="82"/>
    </row>
    <row r="43" spans="1:25" ht="15.75" thickBot="1">
      <c r="A43" s="88" t="s">
        <v>39</v>
      </c>
      <c r="B43" s="88" t="s">
        <v>70</v>
      </c>
      <c r="C43" s="114"/>
      <c r="D43" s="114"/>
      <c r="E43" s="114" t="s">
        <v>117</v>
      </c>
      <c r="F43" s="114"/>
      <c r="G43" s="88">
        <f t="shared" ref="G43:G45" si="13">SUM(I43:N43)</f>
        <v>108</v>
      </c>
      <c r="H43" s="88">
        <f>L43</f>
        <v>108</v>
      </c>
      <c r="I43" s="88"/>
      <c r="J43" s="88"/>
      <c r="K43" s="88"/>
      <c r="L43" s="88">
        <v>108</v>
      </c>
      <c r="M43" s="88"/>
      <c r="N43" s="88"/>
      <c r="O43" s="93"/>
      <c r="P43" s="25">
        <v>36</v>
      </c>
      <c r="Q43" s="25">
        <v>72</v>
      </c>
      <c r="R43" s="26"/>
      <c r="T43" s="82"/>
      <c r="U43" s="82"/>
      <c r="V43" s="82"/>
      <c r="W43" s="82"/>
      <c r="X43" s="86"/>
      <c r="Y43" s="82"/>
    </row>
    <row r="44" spans="1:25" ht="15.75" thickBot="1">
      <c r="A44" s="88" t="s">
        <v>40</v>
      </c>
      <c r="B44" s="88" t="s">
        <v>71</v>
      </c>
      <c r="C44" s="114"/>
      <c r="D44" s="114"/>
      <c r="E44" s="114"/>
      <c r="F44" s="114" t="s">
        <v>117</v>
      </c>
      <c r="G44" s="88">
        <f t="shared" si="13"/>
        <v>72</v>
      </c>
      <c r="H44" s="88">
        <f>L44</f>
        <v>72</v>
      </c>
      <c r="I44" s="88"/>
      <c r="J44" s="88"/>
      <c r="K44" s="88"/>
      <c r="L44" s="88">
        <v>72</v>
      </c>
      <c r="M44" s="88"/>
      <c r="N44" s="88"/>
      <c r="O44" s="93"/>
      <c r="P44" s="25"/>
      <c r="Q44" s="25"/>
      <c r="R44" s="26">
        <v>72</v>
      </c>
      <c r="T44" s="82"/>
      <c r="U44" s="82"/>
      <c r="V44" s="82"/>
      <c r="W44" s="82"/>
      <c r="X44" s="82"/>
      <c r="Y44" s="86"/>
    </row>
    <row r="45" spans="1:25" ht="15.75" thickBot="1">
      <c r="A45" s="88" t="s">
        <v>27</v>
      </c>
      <c r="B45" s="98" t="s">
        <v>8</v>
      </c>
      <c r="C45" s="99"/>
      <c r="D45" s="99"/>
      <c r="E45" s="99"/>
      <c r="F45" s="99"/>
      <c r="G45" s="88">
        <f t="shared" si="13"/>
        <v>9</v>
      </c>
      <c r="H45" s="88"/>
      <c r="I45" s="88"/>
      <c r="J45" s="88"/>
      <c r="K45" s="88"/>
      <c r="L45" s="88"/>
      <c r="M45" s="88"/>
      <c r="N45" s="88">
        <v>9</v>
      </c>
      <c r="O45" s="93"/>
      <c r="P45" s="25"/>
      <c r="Q45" s="25"/>
      <c r="R45" s="26"/>
      <c r="T45" s="82"/>
      <c r="U45" s="84"/>
      <c r="V45" s="86"/>
      <c r="W45" s="82"/>
      <c r="X45" s="82"/>
      <c r="Y45" s="82"/>
    </row>
    <row r="46" spans="1:25" ht="64.5" thickBot="1">
      <c r="A46" s="95" t="s">
        <v>72</v>
      </c>
      <c r="B46" s="113" t="s">
        <v>97</v>
      </c>
      <c r="C46" s="113"/>
      <c r="D46" s="113"/>
      <c r="E46" s="113"/>
      <c r="F46" s="113"/>
      <c r="G46" s="88">
        <f t="shared" ref="G46:N46" si="14">SUM(G47:G50)</f>
        <v>269</v>
      </c>
      <c r="H46" s="88">
        <f t="shared" si="14"/>
        <v>236</v>
      </c>
      <c r="I46" s="88">
        <f t="shared" si="14"/>
        <v>20</v>
      </c>
      <c r="J46" s="88">
        <f t="shared" si="14"/>
        <v>56</v>
      </c>
      <c r="K46" s="88">
        <f t="shared" si="14"/>
        <v>0</v>
      </c>
      <c r="L46" s="88">
        <f t="shared" si="14"/>
        <v>180</v>
      </c>
      <c r="M46" s="88">
        <f t="shared" si="14"/>
        <v>4</v>
      </c>
      <c r="N46" s="88">
        <f t="shared" si="14"/>
        <v>9</v>
      </c>
      <c r="O46" s="93"/>
      <c r="P46" s="25"/>
      <c r="Q46" s="25"/>
      <c r="R46" s="26"/>
      <c r="T46" s="82"/>
      <c r="U46" s="82"/>
      <c r="V46" s="82"/>
      <c r="W46" s="82"/>
      <c r="X46" s="82"/>
      <c r="Y46" s="82"/>
    </row>
    <row r="47" spans="1:25" ht="51.75" thickBot="1">
      <c r="A47" s="88" t="s">
        <v>73</v>
      </c>
      <c r="B47" s="115" t="s">
        <v>98</v>
      </c>
      <c r="C47" s="116"/>
      <c r="D47" s="116"/>
      <c r="E47" s="116"/>
      <c r="F47" s="116" t="s">
        <v>116</v>
      </c>
      <c r="G47" s="88">
        <f>SUM(I47:N47)</f>
        <v>80</v>
      </c>
      <c r="H47" s="88">
        <f>J47</f>
        <v>56</v>
      </c>
      <c r="I47" s="88">
        <v>20</v>
      </c>
      <c r="J47" s="88">
        <v>56</v>
      </c>
      <c r="K47" s="88"/>
      <c r="L47" s="88"/>
      <c r="M47" s="88">
        <v>4</v>
      </c>
      <c r="N47" s="88"/>
      <c r="O47" s="93"/>
      <c r="P47" s="25"/>
      <c r="Q47" s="25"/>
      <c r="R47" s="26">
        <v>80</v>
      </c>
      <c r="T47" s="82"/>
      <c r="U47" s="82"/>
      <c r="V47" s="82"/>
      <c r="W47" s="82"/>
      <c r="X47" s="82"/>
      <c r="Y47" s="82"/>
    </row>
    <row r="48" spans="1:25" ht="20.25" customHeight="1" thickBot="1">
      <c r="A48" s="88" t="s">
        <v>74</v>
      </c>
      <c r="B48" s="88" t="s">
        <v>70</v>
      </c>
      <c r="C48" s="114"/>
      <c r="D48" s="114"/>
      <c r="E48" s="114"/>
      <c r="F48" s="114" t="s">
        <v>117</v>
      </c>
      <c r="G48" s="88">
        <f t="shared" ref="G48:G50" si="15">SUM(I48:N48)</f>
        <v>108</v>
      </c>
      <c r="H48" s="88">
        <f>L48</f>
        <v>108</v>
      </c>
      <c r="I48" s="88"/>
      <c r="J48" s="88"/>
      <c r="K48" s="88"/>
      <c r="L48" s="88">
        <v>108</v>
      </c>
      <c r="M48" s="88"/>
      <c r="N48" s="88"/>
      <c r="O48" s="93"/>
      <c r="P48" s="25"/>
      <c r="Q48" s="25"/>
      <c r="R48" s="26">
        <v>108</v>
      </c>
      <c r="T48" s="82"/>
      <c r="U48" s="82"/>
      <c r="V48" s="82"/>
      <c r="W48" s="82"/>
      <c r="X48" s="86"/>
      <c r="Y48" s="82"/>
    </row>
    <row r="49" spans="1:25" ht="15.75" thickBot="1">
      <c r="A49" s="88" t="s">
        <v>75</v>
      </c>
      <c r="B49" s="88" t="s">
        <v>71</v>
      </c>
      <c r="C49" s="114"/>
      <c r="D49" s="114"/>
      <c r="E49" s="114"/>
      <c r="F49" s="114" t="s">
        <v>117</v>
      </c>
      <c r="G49" s="88">
        <f t="shared" si="15"/>
        <v>72</v>
      </c>
      <c r="H49" s="88">
        <f>L49</f>
        <v>72</v>
      </c>
      <c r="I49" s="88"/>
      <c r="J49" s="88"/>
      <c r="K49" s="88"/>
      <c r="L49" s="88">
        <v>72</v>
      </c>
      <c r="M49" s="88"/>
      <c r="N49" s="88"/>
      <c r="O49" s="93"/>
      <c r="P49" s="25"/>
      <c r="Q49" s="25"/>
      <c r="R49" s="26">
        <v>72</v>
      </c>
      <c r="T49" s="82"/>
      <c r="U49" s="82"/>
      <c r="V49" s="82"/>
      <c r="W49" s="82"/>
      <c r="X49" s="82"/>
      <c r="Y49" s="86"/>
    </row>
    <row r="50" spans="1:25" ht="16.5" thickBot="1">
      <c r="A50" s="88" t="s">
        <v>27</v>
      </c>
      <c r="B50" s="98" t="s">
        <v>8</v>
      </c>
      <c r="C50" s="106"/>
      <c r="D50" s="106"/>
      <c r="E50" s="106"/>
      <c r="F50" s="106"/>
      <c r="G50" s="88">
        <f t="shared" si="15"/>
        <v>9</v>
      </c>
      <c r="H50" s="88"/>
      <c r="I50" s="88"/>
      <c r="J50" s="88"/>
      <c r="K50" s="88"/>
      <c r="L50" s="88"/>
      <c r="M50" s="88"/>
      <c r="N50" s="88">
        <v>9</v>
      </c>
      <c r="O50" s="93"/>
      <c r="P50" s="25"/>
      <c r="Q50" s="25"/>
      <c r="R50" s="26"/>
      <c r="T50" s="82"/>
      <c r="U50" s="84"/>
      <c r="V50" s="86"/>
      <c r="W50" s="82"/>
      <c r="X50" s="82"/>
      <c r="Y50" s="82"/>
    </row>
    <row r="51" spans="1:25" ht="15.75" thickBot="1">
      <c r="A51" s="107"/>
      <c r="B51" s="98" t="s">
        <v>36</v>
      </c>
      <c r="C51" s="99"/>
      <c r="D51" s="99"/>
      <c r="E51" s="99"/>
      <c r="F51" s="99"/>
      <c r="G51" s="88"/>
      <c r="H51" s="88"/>
      <c r="I51" s="88"/>
      <c r="J51" s="88"/>
      <c r="K51" s="88"/>
      <c r="L51" s="88"/>
      <c r="M51" s="88"/>
      <c r="N51" s="88"/>
      <c r="O51" s="93"/>
      <c r="P51" s="25"/>
      <c r="Q51" s="25"/>
      <c r="R51" s="26"/>
      <c r="T51" s="82"/>
      <c r="U51" s="82"/>
      <c r="V51" s="82"/>
      <c r="W51" s="82"/>
      <c r="X51" s="82"/>
      <c r="Y51" s="82"/>
    </row>
    <row r="52" spans="1:25" ht="77.25" thickBot="1">
      <c r="A52" s="95" t="s">
        <v>76</v>
      </c>
      <c r="B52" s="113" t="s">
        <v>99</v>
      </c>
      <c r="C52" s="113"/>
      <c r="D52" s="113"/>
      <c r="E52" s="113"/>
      <c r="F52" s="113"/>
      <c r="G52" s="88">
        <f t="shared" ref="G52:N52" si="16">SUM(G53:G56)</f>
        <v>253</v>
      </c>
      <c r="H52" s="88">
        <f t="shared" si="16"/>
        <v>222</v>
      </c>
      <c r="I52" s="88">
        <f t="shared" si="16"/>
        <v>18</v>
      </c>
      <c r="J52" s="88">
        <f t="shared" si="16"/>
        <v>42</v>
      </c>
      <c r="K52" s="88">
        <f t="shared" si="16"/>
        <v>0</v>
      </c>
      <c r="L52" s="88">
        <f t="shared" si="16"/>
        <v>180</v>
      </c>
      <c r="M52" s="88">
        <f t="shared" si="16"/>
        <v>4</v>
      </c>
      <c r="N52" s="88">
        <f t="shared" si="16"/>
        <v>9</v>
      </c>
      <c r="O52" s="93"/>
      <c r="P52" s="25"/>
      <c r="Q52" s="25"/>
      <c r="R52" s="26"/>
      <c r="T52" s="82"/>
      <c r="U52" s="82"/>
      <c r="V52" s="82"/>
      <c r="W52" s="82"/>
      <c r="X52" s="82"/>
      <c r="Y52" s="82"/>
    </row>
    <row r="53" spans="1:25" ht="39" thickBot="1">
      <c r="A53" s="88" t="s">
        <v>77</v>
      </c>
      <c r="B53" s="115" t="s">
        <v>100</v>
      </c>
      <c r="C53" s="116"/>
      <c r="D53" s="116"/>
      <c r="E53" s="116"/>
      <c r="F53" s="116" t="s">
        <v>116</v>
      </c>
      <c r="G53" s="88">
        <f>SUM(I53:N53)</f>
        <v>64</v>
      </c>
      <c r="H53" s="88">
        <f>J53</f>
        <v>42</v>
      </c>
      <c r="I53" s="88">
        <v>18</v>
      </c>
      <c r="J53" s="88">
        <v>42</v>
      </c>
      <c r="K53" s="88"/>
      <c r="L53" s="88"/>
      <c r="M53" s="88">
        <v>4</v>
      </c>
      <c r="N53" s="88"/>
      <c r="O53" s="93"/>
      <c r="P53" s="25"/>
      <c r="Q53" s="25"/>
      <c r="R53" s="26">
        <v>64</v>
      </c>
      <c r="T53" s="82"/>
      <c r="U53" s="82"/>
      <c r="V53" s="82"/>
      <c r="W53" s="82"/>
      <c r="X53" s="82"/>
      <c r="Y53" s="82"/>
    </row>
    <row r="54" spans="1:25" ht="15.75" thickBot="1">
      <c r="A54" s="88" t="s">
        <v>78</v>
      </c>
      <c r="B54" s="88" t="s">
        <v>70</v>
      </c>
      <c r="C54" s="114"/>
      <c r="D54" s="114"/>
      <c r="E54" s="114"/>
      <c r="F54" s="114" t="s">
        <v>117</v>
      </c>
      <c r="G54" s="88">
        <f t="shared" ref="G54:G56" si="17">SUM(I54:N54)</f>
        <v>108</v>
      </c>
      <c r="H54" s="88">
        <f>L54</f>
        <v>108</v>
      </c>
      <c r="I54" s="88"/>
      <c r="J54" s="88"/>
      <c r="K54" s="88"/>
      <c r="L54" s="88">
        <v>108</v>
      </c>
      <c r="M54" s="88"/>
      <c r="N54" s="88"/>
      <c r="O54" s="93"/>
      <c r="P54" s="25"/>
      <c r="Q54" s="25"/>
      <c r="R54" s="26">
        <v>108</v>
      </c>
      <c r="T54" s="82"/>
      <c r="U54" s="82"/>
      <c r="V54" s="82"/>
      <c r="W54" s="82"/>
      <c r="X54" s="86"/>
      <c r="Y54" s="82"/>
    </row>
    <row r="55" spans="1:25" ht="15.75" thickBot="1">
      <c r="A55" s="88" t="s">
        <v>79</v>
      </c>
      <c r="B55" s="88" t="s">
        <v>71</v>
      </c>
      <c r="C55" s="114"/>
      <c r="D55" s="114"/>
      <c r="E55" s="114"/>
      <c r="F55" s="114" t="s">
        <v>117</v>
      </c>
      <c r="G55" s="88">
        <f t="shared" si="17"/>
        <v>72</v>
      </c>
      <c r="H55" s="88">
        <f>L55</f>
        <v>72</v>
      </c>
      <c r="I55" s="88"/>
      <c r="J55" s="88"/>
      <c r="K55" s="88"/>
      <c r="L55" s="88">
        <v>72</v>
      </c>
      <c r="M55" s="88"/>
      <c r="N55" s="88"/>
      <c r="O55" s="93"/>
      <c r="P55" s="25"/>
      <c r="Q55" s="25"/>
      <c r="R55" s="26">
        <v>72</v>
      </c>
      <c r="T55" s="82"/>
      <c r="U55" s="82"/>
      <c r="V55" s="82"/>
      <c r="W55" s="82"/>
      <c r="X55" s="82"/>
      <c r="Y55" s="86"/>
    </row>
    <row r="56" spans="1:25" ht="16.5" thickBot="1">
      <c r="A56" s="88" t="s">
        <v>27</v>
      </c>
      <c r="B56" s="98" t="s">
        <v>8</v>
      </c>
      <c r="C56" s="106"/>
      <c r="D56" s="106"/>
      <c r="E56" s="106"/>
      <c r="F56" s="106"/>
      <c r="G56" s="88">
        <f t="shared" si="17"/>
        <v>9</v>
      </c>
      <c r="H56" s="88"/>
      <c r="I56" s="88"/>
      <c r="J56" s="88"/>
      <c r="K56" s="88"/>
      <c r="L56" s="88"/>
      <c r="M56" s="88"/>
      <c r="N56" s="88">
        <v>9</v>
      </c>
      <c r="O56" s="93"/>
      <c r="P56" s="25"/>
      <c r="Q56" s="25"/>
      <c r="R56" s="26"/>
      <c r="T56" s="82"/>
      <c r="U56" s="84"/>
      <c r="V56" s="86"/>
      <c r="W56" s="82"/>
      <c r="X56" s="82"/>
      <c r="Y56" s="82"/>
    </row>
    <row r="57" spans="1:25" ht="64.5" thickBot="1">
      <c r="A57" s="97" t="s">
        <v>41</v>
      </c>
      <c r="B57" s="98" t="s">
        <v>103</v>
      </c>
      <c r="C57" s="106"/>
      <c r="D57" s="106"/>
      <c r="E57" s="106"/>
      <c r="F57" s="106"/>
      <c r="G57" s="88">
        <f>SUM(G58,G62)</f>
        <v>153</v>
      </c>
      <c r="H57" s="88">
        <f t="shared" ref="H57:N57" si="18">SUM(H58,H62)</f>
        <v>120</v>
      </c>
      <c r="I57" s="88">
        <f t="shared" si="18"/>
        <v>22</v>
      </c>
      <c r="J57" s="88">
        <f t="shared" si="18"/>
        <v>48</v>
      </c>
      <c r="K57" s="88">
        <f t="shared" si="18"/>
        <v>0</v>
      </c>
      <c r="L57" s="88">
        <f t="shared" si="18"/>
        <v>72</v>
      </c>
      <c r="M57" s="88">
        <f t="shared" si="18"/>
        <v>2</v>
      </c>
      <c r="N57" s="88">
        <f t="shared" si="18"/>
        <v>9</v>
      </c>
      <c r="O57" s="93"/>
      <c r="P57" s="25"/>
      <c r="Q57" s="25"/>
      <c r="R57" s="26"/>
      <c r="T57" s="82"/>
      <c r="U57" s="82"/>
      <c r="V57" s="82"/>
      <c r="W57" s="82"/>
      <c r="X57" s="82"/>
      <c r="Y57" s="82"/>
    </row>
    <row r="58" spans="1:25" ht="15.75" thickBot="1">
      <c r="A58" s="107"/>
      <c r="B58" s="98" t="s">
        <v>31</v>
      </c>
      <c r="C58" s="99"/>
      <c r="D58" s="99"/>
      <c r="E58" s="99"/>
      <c r="F58" s="99"/>
      <c r="G58" s="88">
        <f t="shared" ref="G58:M58" si="19">SUM(G59:G59)</f>
        <v>0</v>
      </c>
      <c r="H58" s="88">
        <f t="shared" si="19"/>
        <v>0</v>
      </c>
      <c r="I58" s="88">
        <f t="shared" si="19"/>
        <v>0</v>
      </c>
      <c r="J58" s="88">
        <f t="shared" si="19"/>
        <v>0</v>
      </c>
      <c r="K58" s="88">
        <f t="shared" si="19"/>
        <v>0</v>
      </c>
      <c r="L58" s="88">
        <f t="shared" si="19"/>
        <v>0</v>
      </c>
      <c r="M58" s="88">
        <f t="shared" si="19"/>
        <v>0</v>
      </c>
      <c r="N58" s="88">
        <f t="shared" ref="N58" si="20">N59</f>
        <v>0</v>
      </c>
      <c r="O58" s="93"/>
      <c r="P58" s="25"/>
      <c r="Q58" s="25"/>
      <c r="R58" s="26"/>
      <c r="T58" s="82"/>
      <c r="U58" s="82"/>
      <c r="V58" s="82"/>
      <c r="W58" s="82"/>
      <c r="X58" s="82"/>
      <c r="Y58" s="82"/>
    </row>
    <row r="59" spans="1:25" ht="15.75" thickBot="1">
      <c r="A59" s="13"/>
      <c r="B59" s="117"/>
      <c r="C59" s="114"/>
      <c r="D59" s="114"/>
      <c r="E59" s="114"/>
      <c r="F59" s="114"/>
      <c r="G59" s="88">
        <f t="shared" ref="G59" si="21">SUM(I59:N59)</f>
        <v>0</v>
      </c>
      <c r="H59" s="88">
        <f t="shared" ref="H59" si="22">J59</f>
        <v>0</v>
      </c>
      <c r="I59" s="88"/>
      <c r="J59" s="88"/>
      <c r="K59" s="88"/>
      <c r="L59" s="88"/>
      <c r="M59" s="88"/>
      <c r="N59" s="88"/>
      <c r="O59" s="93"/>
      <c r="P59" s="25"/>
      <c r="Q59" s="25"/>
      <c r="R59" s="26"/>
      <c r="T59" s="82"/>
      <c r="U59" s="82"/>
      <c r="V59" s="82"/>
      <c r="W59" s="82"/>
      <c r="X59" s="82"/>
      <c r="Y59" s="82"/>
    </row>
    <row r="60" spans="1:25" ht="15.75" thickBot="1">
      <c r="A60" s="88" t="s">
        <v>27</v>
      </c>
      <c r="B60" s="98" t="s">
        <v>8</v>
      </c>
      <c r="C60" s="99"/>
      <c r="D60" s="99"/>
      <c r="E60" s="99"/>
      <c r="F60" s="99"/>
      <c r="G60" s="88"/>
      <c r="H60" s="88"/>
      <c r="I60" s="88"/>
      <c r="J60" s="88"/>
      <c r="K60" s="88"/>
      <c r="L60" s="88"/>
      <c r="M60" s="88"/>
      <c r="N60" s="88"/>
      <c r="O60" s="93"/>
      <c r="P60" s="25"/>
      <c r="Q60" s="25"/>
      <c r="R60" s="26"/>
      <c r="T60" s="82"/>
      <c r="U60" s="82"/>
      <c r="V60" s="82"/>
      <c r="W60" s="82"/>
      <c r="X60" s="82"/>
      <c r="Y60" s="82"/>
    </row>
    <row r="61" spans="1:25" ht="18" customHeight="1" thickBot="1">
      <c r="A61" s="107"/>
      <c r="B61" s="98" t="s">
        <v>36</v>
      </c>
      <c r="C61" s="99"/>
      <c r="D61" s="99"/>
      <c r="E61" s="99"/>
      <c r="F61" s="99"/>
      <c r="G61" s="95">
        <f>G62</f>
        <v>153</v>
      </c>
      <c r="H61" s="95">
        <f t="shared" ref="H61:N61" si="23">H62</f>
        <v>120</v>
      </c>
      <c r="I61" s="95">
        <f t="shared" si="23"/>
        <v>22</v>
      </c>
      <c r="J61" s="95">
        <f t="shared" si="23"/>
        <v>48</v>
      </c>
      <c r="K61" s="95">
        <f t="shared" si="23"/>
        <v>0</v>
      </c>
      <c r="L61" s="95">
        <f t="shared" si="23"/>
        <v>72</v>
      </c>
      <c r="M61" s="95">
        <f t="shared" si="23"/>
        <v>2</v>
      </c>
      <c r="N61" s="95">
        <f t="shared" si="23"/>
        <v>9</v>
      </c>
      <c r="O61" s="93"/>
      <c r="P61" s="25"/>
      <c r="Q61" s="25"/>
      <c r="R61" s="26"/>
      <c r="T61" s="82"/>
      <c r="U61" s="82"/>
      <c r="V61" s="82"/>
      <c r="W61" s="82"/>
      <c r="X61" s="82"/>
      <c r="Y61" s="82"/>
    </row>
    <row r="62" spans="1:25" ht="39" thickBot="1">
      <c r="A62" s="118" t="s">
        <v>83</v>
      </c>
      <c r="B62" s="113" t="s">
        <v>101</v>
      </c>
      <c r="C62" s="113"/>
      <c r="D62" s="113"/>
      <c r="E62" s="113"/>
      <c r="F62" s="113"/>
      <c r="G62" s="88">
        <f>SUM(G63:G66)</f>
        <v>153</v>
      </c>
      <c r="H62" s="88">
        <f t="shared" ref="H62:N62" si="24">SUM(H63:H66)</f>
        <v>120</v>
      </c>
      <c r="I62" s="88">
        <f t="shared" si="24"/>
        <v>22</v>
      </c>
      <c r="J62" s="88">
        <f t="shared" si="24"/>
        <v>48</v>
      </c>
      <c r="K62" s="88">
        <f t="shared" si="24"/>
        <v>0</v>
      </c>
      <c r="L62" s="88">
        <f t="shared" si="24"/>
        <v>72</v>
      </c>
      <c r="M62" s="88">
        <f t="shared" si="24"/>
        <v>2</v>
      </c>
      <c r="N62" s="88">
        <f t="shared" si="24"/>
        <v>9</v>
      </c>
      <c r="O62" s="93"/>
      <c r="P62" s="25"/>
      <c r="Q62" s="25"/>
      <c r="R62" s="26"/>
      <c r="T62" s="82"/>
      <c r="U62" s="82"/>
      <c r="V62" s="82"/>
      <c r="W62" s="82"/>
      <c r="X62" s="82"/>
      <c r="Y62" s="82"/>
    </row>
    <row r="63" spans="1:25" ht="51.75" thickBot="1">
      <c r="A63" s="116" t="s">
        <v>84</v>
      </c>
      <c r="B63" s="115" t="s">
        <v>102</v>
      </c>
      <c r="C63" s="116"/>
      <c r="D63" s="116"/>
      <c r="E63" s="116"/>
      <c r="F63" s="116"/>
      <c r="G63" s="88">
        <f>SUM(I63:M63)</f>
        <v>72</v>
      </c>
      <c r="H63" s="88">
        <f>J63</f>
        <v>48</v>
      </c>
      <c r="I63" s="88">
        <v>22</v>
      </c>
      <c r="J63" s="88">
        <v>48</v>
      </c>
      <c r="K63" s="88"/>
      <c r="L63" s="88"/>
      <c r="M63" s="88">
        <v>2</v>
      </c>
      <c r="N63" s="88"/>
      <c r="O63" s="93"/>
      <c r="P63" s="25"/>
      <c r="Q63" s="25"/>
      <c r="R63" s="26">
        <v>72</v>
      </c>
      <c r="T63" s="82"/>
      <c r="U63" s="82"/>
      <c r="V63" s="82"/>
      <c r="W63" s="82"/>
      <c r="X63" s="82"/>
      <c r="Y63" s="82"/>
    </row>
    <row r="64" spans="1:25" ht="16.5" thickBot="1">
      <c r="A64" s="119" t="s">
        <v>85</v>
      </c>
      <c r="B64" s="120" t="s">
        <v>70</v>
      </c>
      <c r="C64" s="121"/>
      <c r="D64" s="121"/>
      <c r="E64" s="121"/>
      <c r="F64" s="121"/>
      <c r="G64" s="88">
        <f>L64</f>
        <v>36</v>
      </c>
      <c r="H64" s="88">
        <f>L64</f>
        <v>36</v>
      </c>
      <c r="I64" s="88"/>
      <c r="J64" s="88"/>
      <c r="K64" s="88"/>
      <c r="L64" s="88">
        <v>36</v>
      </c>
      <c r="M64" s="88"/>
      <c r="N64" s="88"/>
      <c r="O64" s="93"/>
      <c r="P64" s="25"/>
      <c r="Q64" s="25"/>
      <c r="R64" s="26">
        <v>36</v>
      </c>
      <c r="T64" s="82"/>
      <c r="U64" s="82"/>
      <c r="V64" s="82"/>
      <c r="W64" s="82"/>
      <c r="X64" s="86"/>
      <c r="Y64" s="82"/>
    </row>
    <row r="65" spans="1:25" ht="16.5" thickBot="1">
      <c r="A65" s="109" t="s">
        <v>86</v>
      </c>
      <c r="B65" s="110" t="s">
        <v>71</v>
      </c>
      <c r="C65" s="121"/>
      <c r="D65" s="121"/>
      <c r="E65" s="121"/>
      <c r="F65" s="121"/>
      <c r="G65" s="88">
        <f>L65</f>
        <v>36</v>
      </c>
      <c r="H65" s="88">
        <f>L65</f>
        <v>36</v>
      </c>
      <c r="I65" s="88"/>
      <c r="J65" s="88"/>
      <c r="K65" s="88"/>
      <c r="L65" s="88">
        <v>36</v>
      </c>
      <c r="M65" s="88"/>
      <c r="N65" s="88"/>
      <c r="O65" s="93"/>
      <c r="P65" s="25"/>
      <c r="Q65" s="25"/>
      <c r="R65" s="26">
        <v>36</v>
      </c>
      <c r="T65" s="82"/>
      <c r="U65" s="82"/>
      <c r="V65" s="82"/>
      <c r="W65" s="82"/>
      <c r="X65" s="82"/>
      <c r="Y65" s="86" t="s">
        <v>118</v>
      </c>
    </row>
    <row r="66" spans="1:25" ht="15.75" thickBot="1">
      <c r="A66" s="88" t="s">
        <v>27</v>
      </c>
      <c r="B66" s="98" t="s">
        <v>8</v>
      </c>
      <c r="C66" s="99"/>
      <c r="D66" s="99"/>
      <c r="E66" s="99"/>
      <c r="F66" s="99"/>
      <c r="G66" s="88">
        <f>N66</f>
        <v>9</v>
      </c>
      <c r="H66" s="88"/>
      <c r="I66" s="88"/>
      <c r="J66" s="88"/>
      <c r="K66" s="88"/>
      <c r="L66" s="88"/>
      <c r="M66" s="88"/>
      <c r="N66" s="88">
        <v>9</v>
      </c>
      <c r="O66" s="93"/>
      <c r="P66" s="25"/>
      <c r="Q66" s="25"/>
      <c r="R66" s="26"/>
      <c r="T66" s="82"/>
      <c r="U66" s="82"/>
      <c r="V66" s="82"/>
      <c r="W66" s="82"/>
      <c r="X66" s="82"/>
      <c r="Y66" s="82"/>
    </row>
    <row r="67" spans="1:25" ht="26.25" thickBot="1">
      <c r="A67" s="97" t="s">
        <v>42</v>
      </c>
      <c r="B67" s="98" t="s">
        <v>43</v>
      </c>
      <c r="C67" s="99"/>
      <c r="D67" s="99"/>
      <c r="E67" s="99"/>
      <c r="F67" s="99"/>
      <c r="G67" s="88">
        <v>36</v>
      </c>
      <c r="H67" s="88"/>
      <c r="I67" s="88"/>
      <c r="J67" s="88"/>
      <c r="K67" s="88"/>
      <c r="L67" s="88"/>
      <c r="M67" s="88"/>
      <c r="N67" s="88">
        <v>36</v>
      </c>
      <c r="O67" s="93"/>
      <c r="P67" s="25"/>
      <c r="Q67" s="25"/>
      <c r="R67" s="26"/>
      <c r="T67" s="82"/>
      <c r="U67" s="84"/>
      <c r="V67" s="86"/>
      <c r="W67" s="82"/>
      <c r="X67" s="82"/>
      <c r="Y67" s="82"/>
    </row>
    <row r="68" spans="1:25" ht="15.75" thickBot="1">
      <c r="A68" s="122" t="s">
        <v>44</v>
      </c>
      <c r="B68" s="123"/>
      <c r="C68" s="99"/>
      <c r="D68" s="99"/>
      <c r="E68" s="99"/>
      <c r="F68" s="99"/>
      <c r="G68" s="92">
        <f ca="1">SUM(G6,G57,G67)</f>
        <v>2952</v>
      </c>
      <c r="H68" s="92">
        <f t="shared" ref="H68:M68" si="25">SUM(H6,H57)</f>
        <v>1968</v>
      </c>
      <c r="I68" s="92">
        <f t="shared" si="25"/>
        <v>798</v>
      </c>
      <c r="J68" s="92">
        <f t="shared" si="25"/>
        <v>1356</v>
      </c>
      <c r="K68" s="92">
        <f t="shared" si="25"/>
        <v>0</v>
      </c>
      <c r="L68" s="92">
        <f t="shared" si="25"/>
        <v>612</v>
      </c>
      <c r="M68" s="92">
        <f t="shared" si="25"/>
        <v>42</v>
      </c>
      <c r="N68" s="92">
        <f>SUM(N6,N57,N67)</f>
        <v>144</v>
      </c>
      <c r="O68" s="96">
        <f>SUM(O8:O67)</f>
        <v>612</v>
      </c>
      <c r="P68" s="27">
        <f>SUM(P8:P67)</f>
        <v>828</v>
      </c>
      <c r="Q68" s="27">
        <f>SUM(Q8:Q67)</f>
        <v>576</v>
      </c>
      <c r="R68" s="28">
        <f>SUM(R8:R67)</f>
        <v>792</v>
      </c>
      <c r="T68" s="82"/>
      <c r="U68" s="82"/>
      <c r="V68" s="82"/>
      <c r="W68" s="84"/>
      <c r="X68" s="84"/>
      <c r="Y68" s="82" t="s">
        <v>120</v>
      </c>
    </row>
    <row r="69" spans="1:25">
      <c r="G69" s="82"/>
      <c r="H69" s="82"/>
      <c r="I69" s="82"/>
      <c r="J69" s="82"/>
      <c r="K69" s="82"/>
      <c r="L69" s="82"/>
      <c r="M69" s="82"/>
      <c r="N69" s="82"/>
      <c r="O69" s="82"/>
      <c r="T69" s="82"/>
      <c r="U69" s="82"/>
      <c r="V69" s="82"/>
      <c r="W69" s="82"/>
      <c r="X69" s="82"/>
      <c r="Y69" s="82"/>
    </row>
    <row r="70" spans="1:25">
      <c r="G70" s="82"/>
      <c r="H70" s="82"/>
      <c r="I70" s="82"/>
      <c r="J70" s="82"/>
      <c r="K70" s="82"/>
      <c r="L70" s="82"/>
      <c r="M70" s="82"/>
      <c r="N70" s="82"/>
      <c r="O70" s="82"/>
      <c r="T70" s="82"/>
      <c r="U70" s="82"/>
      <c r="V70" s="82"/>
      <c r="W70" s="82"/>
      <c r="X70" s="84"/>
      <c r="Y70" s="82" t="s">
        <v>119</v>
      </c>
    </row>
    <row r="71" spans="1:25">
      <c r="A71" s="7"/>
      <c r="G71" s="82"/>
      <c r="H71" s="82"/>
      <c r="I71" s="82"/>
      <c r="J71" s="82"/>
      <c r="K71" s="82"/>
      <c r="L71" s="82"/>
      <c r="M71" s="82"/>
      <c r="N71" s="82"/>
      <c r="O71" s="82"/>
      <c r="T71" s="82"/>
      <c r="U71" s="82"/>
      <c r="V71" s="82"/>
      <c r="W71" s="82"/>
      <c r="X71" s="82"/>
      <c r="Y71" s="83" t="s">
        <v>106</v>
      </c>
    </row>
    <row r="72" spans="1:25">
      <c r="A72" s="7"/>
      <c r="G72" s="82"/>
      <c r="H72" s="82"/>
      <c r="I72" s="82"/>
      <c r="J72" s="82"/>
      <c r="K72" s="82"/>
      <c r="L72" s="82"/>
      <c r="M72" s="82"/>
      <c r="N72" s="82"/>
      <c r="O72" s="82"/>
      <c r="T72" s="82"/>
      <c r="U72" s="82"/>
      <c r="V72" s="82"/>
      <c r="W72" s="82"/>
      <c r="X72" s="82"/>
      <c r="Y72" s="82"/>
    </row>
    <row r="73" spans="1:25">
      <c r="A73" s="8"/>
      <c r="G73" s="82"/>
      <c r="H73" s="82"/>
      <c r="I73" s="82"/>
      <c r="J73" s="82"/>
      <c r="K73" s="82"/>
      <c r="L73" s="82"/>
      <c r="M73" s="82"/>
      <c r="N73" s="82"/>
      <c r="O73" s="82"/>
      <c r="T73" s="82"/>
      <c r="U73" s="82"/>
      <c r="V73" s="82"/>
      <c r="W73" s="82"/>
      <c r="X73" s="82"/>
      <c r="Y73" s="82"/>
    </row>
    <row r="74" spans="1:25">
      <c r="A74" s="8"/>
      <c r="G74" s="82"/>
      <c r="H74" s="82"/>
      <c r="I74" s="82"/>
      <c r="J74" s="82"/>
      <c r="K74" s="82"/>
      <c r="L74" s="82"/>
      <c r="M74" s="82"/>
      <c r="N74" s="82"/>
      <c r="O74" s="82"/>
      <c r="T74" s="82"/>
      <c r="U74" s="82"/>
      <c r="V74" s="82"/>
      <c r="W74" s="82"/>
      <c r="X74" s="82"/>
      <c r="Y74" s="82"/>
    </row>
    <row r="75" spans="1:25">
      <c r="A75" s="9"/>
      <c r="G75" s="82"/>
      <c r="H75" s="82"/>
      <c r="I75" s="82"/>
      <c r="J75" s="82"/>
      <c r="K75" s="82"/>
      <c r="L75" s="82"/>
      <c r="M75" s="82"/>
      <c r="N75" s="82"/>
      <c r="O75" s="82"/>
      <c r="T75" s="82"/>
      <c r="U75" s="82"/>
      <c r="V75" s="82"/>
      <c r="W75" s="82"/>
      <c r="X75" s="82"/>
      <c r="Y75" s="82"/>
    </row>
    <row r="76" spans="1:25">
      <c r="G76" s="82"/>
      <c r="H76" s="82"/>
      <c r="I76" s="82"/>
      <c r="J76" s="82"/>
      <c r="K76" s="82"/>
      <c r="L76" s="82"/>
      <c r="M76" s="82"/>
      <c r="N76" s="82"/>
      <c r="O76" s="82"/>
      <c r="T76" s="87"/>
      <c r="U76" s="82"/>
      <c r="V76" s="82"/>
      <c r="W76" s="82"/>
      <c r="X76" s="82"/>
      <c r="Y76" s="82"/>
    </row>
    <row r="77" spans="1:25">
      <c r="G77" s="82"/>
      <c r="H77" s="82"/>
      <c r="I77" s="82"/>
      <c r="J77" s="82"/>
      <c r="K77" s="82"/>
      <c r="L77" s="82"/>
      <c r="M77" s="82"/>
      <c r="N77" s="82"/>
      <c r="O77" s="82"/>
      <c r="T77" s="82"/>
      <c r="U77" s="82"/>
      <c r="V77" s="82"/>
      <c r="W77" s="82"/>
      <c r="X77" s="82"/>
      <c r="Y77" s="82"/>
    </row>
    <row r="78" spans="1:25">
      <c r="T78" s="82"/>
      <c r="U78" s="82"/>
      <c r="V78" s="82"/>
      <c r="W78" s="82"/>
      <c r="X78" s="82"/>
      <c r="Y78" s="82"/>
    </row>
    <row r="79" spans="1:25">
      <c r="T79" s="82"/>
      <c r="U79" s="82"/>
      <c r="V79" s="82"/>
      <c r="W79" s="82"/>
      <c r="X79" s="82"/>
      <c r="Y79" s="82"/>
    </row>
    <row r="80" spans="1:25">
      <c r="T80" s="82"/>
      <c r="U80" s="82"/>
      <c r="V80" s="82"/>
      <c r="W80" s="82"/>
      <c r="X80" s="82"/>
      <c r="Y80" s="82"/>
    </row>
    <row r="81" spans="20:25">
      <c r="T81" s="82"/>
      <c r="U81" s="82"/>
      <c r="V81" s="82"/>
      <c r="W81" s="82"/>
      <c r="X81" s="82"/>
      <c r="Y81" s="82"/>
    </row>
    <row r="82" spans="20:25">
      <c r="U82" s="41">
        <f>T22+U30+U39+U45+U50+U56+U67</f>
        <v>0</v>
      </c>
    </row>
    <row r="83" spans="20:25">
      <c r="V83" s="41">
        <v>36</v>
      </c>
    </row>
    <row r="84" spans="20:25">
      <c r="V84" s="41">
        <v>72</v>
      </c>
    </row>
    <row r="85" spans="20:25">
      <c r="V85" s="41">
        <v>36</v>
      </c>
    </row>
    <row r="87" spans="20:25">
      <c r="U87" s="40">
        <f>U82+V83+V84+V85</f>
        <v>144</v>
      </c>
    </row>
  </sheetData>
  <sheetProtection insertRows="0" deleteRows="0"/>
  <mergeCells count="19">
    <mergeCell ref="Q3:R3"/>
    <mergeCell ref="O3:P3"/>
    <mergeCell ref="H2:H4"/>
    <mergeCell ref="G2:G4"/>
    <mergeCell ref="C2:F3"/>
    <mergeCell ref="O2:R2"/>
    <mergeCell ref="I2:N2"/>
    <mergeCell ref="I3:I4"/>
    <mergeCell ref="J3:J4"/>
    <mergeCell ref="K3:K4"/>
    <mergeCell ref="L3:L4"/>
    <mergeCell ref="M3:M4"/>
    <mergeCell ref="N3:N4"/>
    <mergeCell ref="A6:B6"/>
    <mergeCell ref="A7:B7"/>
    <mergeCell ref="A68:B68"/>
    <mergeCell ref="C5:F5"/>
    <mergeCell ref="A2:A4"/>
    <mergeCell ref="B2:B4"/>
  </mergeCells>
  <conditionalFormatting sqref="G7">
    <cfRule type="expression" dxfId="0" priority="1">
      <formula>IF(CELL("содержимое",AG6) = 1476, 1476, "ошибка, значение неравно 1476")</formula>
    </cfRule>
  </conditionalFormatting>
  <pageMargins left="0.7086614173228347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Soloviev</dc:creator>
  <cp:lastModifiedBy>user</cp:lastModifiedBy>
  <cp:lastPrinted>2023-10-20T13:06:24Z</cp:lastPrinted>
  <dcterms:created xsi:type="dcterms:W3CDTF">2022-11-02T06:48:06Z</dcterms:created>
  <dcterms:modified xsi:type="dcterms:W3CDTF">2024-06-21T10:57:47Z</dcterms:modified>
</cp:coreProperties>
</file>